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館山市の統計\"/>
    </mc:Choice>
  </mc:AlternateContent>
  <xr:revisionPtr revIDLastSave="0" documentId="13_ncr:1_{1918C4B8-F69B-44B2-8648-5570BD6C2E69}" xr6:coauthVersionLast="45" xr6:coauthVersionMax="47" xr10:uidLastSave="{00000000-0000-0000-0000-000000000000}"/>
  <bookViews>
    <workbookView xWindow="-120" yWindow="-120" windowWidth="29040" windowHeight="15840" tabRatio="853" xr2:uid="{00000000-000D-0000-FFFF-FFFF00000000}"/>
  </bookViews>
  <sheets>
    <sheet name="０４５" sheetId="1" r:id="rId1"/>
    <sheet name="０４６" sheetId="2" r:id="rId2"/>
    <sheet name="０４７" sheetId="3" r:id="rId3"/>
    <sheet name="０４８" sheetId="4" r:id="rId4"/>
    <sheet name="０４９" sheetId="6" r:id="rId5"/>
    <sheet name="０５０" sheetId="8" r:id="rId6"/>
    <sheet name="０５１" sheetId="12" r:id="rId7"/>
    <sheet name="０５２" sheetId="13" r:id="rId8"/>
    <sheet name="０５３" sheetId="20" r:id="rId9"/>
    <sheet name="０５４" sheetId="15" r:id="rId10"/>
  </sheets>
  <definedNames>
    <definedName name="_xlnm.Print_Area" localSheetId="0">'０４５'!$A$1:$J$54</definedName>
    <definedName name="_xlnm.Print_Area" localSheetId="3">'０４８'!$A$1:$K$31</definedName>
    <definedName name="_xlnm.Print_Area" localSheetId="5">'０５０'!$A$1:$H$30</definedName>
    <definedName name="_xlnm.Print_Area" localSheetId="6">'０５１'!$A$1:$H$29</definedName>
    <definedName name="_xlnm.Print_Area" localSheetId="7">'０５２'!$A$1:$I$43</definedName>
    <definedName name="_xlnm.Print_Area" localSheetId="9">'０５４'!$A$1:$I$47</definedName>
  </definedNames>
  <calcPr calcId="191029"/>
</workbook>
</file>

<file path=xl/calcChain.xml><?xml version="1.0" encoding="utf-8"?>
<calcChain xmlns="http://schemas.openxmlformats.org/spreadsheetml/2006/main">
  <c r="D13" i="13" l="1"/>
  <c r="D12" i="13"/>
  <c r="D11" i="13"/>
  <c r="D10" i="13"/>
  <c r="D8" i="13" s="1"/>
  <c r="D9" i="13"/>
  <c r="K8" i="13"/>
  <c r="J8" i="13"/>
  <c r="I8" i="13"/>
  <c r="H8" i="13"/>
  <c r="E8" i="13"/>
  <c r="F23" i="3" l="1"/>
  <c r="F22" i="3"/>
  <c r="F20" i="3"/>
  <c r="F49" i="3" l="1"/>
  <c r="F47" i="3"/>
  <c r="F46" i="3"/>
  <c r="F44" i="3"/>
  <c r="F43" i="3"/>
  <c r="F42" i="3"/>
  <c r="F41" i="3"/>
  <c r="F40" i="3"/>
  <c r="F39" i="3"/>
  <c r="F38" i="3"/>
  <c r="F37" i="3"/>
  <c r="F36" i="3"/>
  <c r="F35" i="3"/>
  <c r="F33" i="3"/>
  <c r="F32" i="3"/>
  <c r="F31" i="3"/>
  <c r="F17" i="3"/>
  <c r="F16" i="3"/>
  <c r="F6" i="3"/>
  <c r="I12" i="1" l="1"/>
  <c r="H12" i="1"/>
  <c r="G12" i="1"/>
  <c r="I11" i="1"/>
  <c r="H11" i="1"/>
  <c r="G11" i="1"/>
  <c r="F12" i="1"/>
  <c r="F11" i="1"/>
  <c r="I10" i="1"/>
  <c r="H10" i="1"/>
  <c r="G10" i="1"/>
  <c r="F10" i="1"/>
  <c r="I9" i="1"/>
  <c r="H9" i="1"/>
  <c r="G9" i="1"/>
  <c r="F9" i="1"/>
  <c r="F22" i="20" l="1"/>
  <c r="D29" i="13" l="1"/>
  <c r="I18" i="13" l="1"/>
  <c r="I38" i="13"/>
  <c r="I35" i="13" s="1"/>
  <c r="E38" i="13" l="1"/>
  <c r="E35" i="13" s="1"/>
  <c r="F38" i="13"/>
  <c r="F35" i="13" s="1"/>
  <c r="G38" i="13"/>
  <c r="G35" i="13" s="1"/>
  <c r="H38" i="13"/>
  <c r="H35" i="13" s="1"/>
  <c r="D42" i="13"/>
  <c r="D41" i="13"/>
  <c r="D40" i="13"/>
  <c r="D39" i="13"/>
  <c r="D37" i="13"/>
  <c r="D36" i="13"/>
  <c r="H18" i="13"/>
  <c r="D21" i="13"/>
  <c r="D22" i="13"/>
  <c r="D26" i="13"/>
  <c r="D27" i="13"/>
  <c r="D28" i="13"/>
  <c r="D30" i="13"/>
  <c r="D19" i="13"/>
  <c r="G18" i="13"/>
  <c r="F18" i="13"/>
  <c r="E18" i="13"/>
  <c r="D38" i="13" l="1"/>
  <c r="D35" i="13"/>
  <c r="D18" i="13"/>
</calcChain>
</file>

<file path=xl/sharedStrings.xml><?xml version="1.0" encoding="utf-8"?>
<sst xmlns="http://schemas.openxmlformats.org/spreadsheetml/2006/main" count="1115" uniqueCount="507">
  <si>
    <t>年次，地区</t>
    <rPh sb="0" eb="2">
      <t>ネンジ</t>
    </rPh>
    <rPh sb="3" eb="5">
      <t>チク</t>
    </rPh>
    <phoneticPr fontId="2"/>
  </si>
  <si>
    <t>総　数</t>
    <rPh sb="0" eb="1">
      <t>フサ</t>
    </rPh>
    <rPh sb="2" eb="3">
      <t>カズ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</si>
  <si>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</si>
  <si>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</si>
  <si>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</si>
  <si>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兼　　業</t>
    <rPh sb="0" eb="1">
      <t>ケン</t>
    </rPh>
    <rPh sb="3" eb="4">
      <t>ギョウ</t>
    </rPh>
    <phoneticPr fontId="2"/>
  </si>
  <si>
    <t>Ⅳ　農　　　　　業</t>
    <rPh sb="2" eb="3">
      <t>ノウ</t>
    </rPh>
    <rPh sb="8" eb="9">
      <t>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</si>
  <si>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</si>
  <si>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</si>
  <si>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農家数</t>
    <rPh sb="0" eb="2">
      <t>ノウカ</t>
    </rPh>
    <rPh sb="2" eb="3">
      <t>スウ</t>
    </rPh>
    <phoneticPr fontId="2"/>
  </si>
  <si>
    <t>農家数</t>
  </si>
  <si>
    <t>水稲</t>
    <rPh sb="0" eb="2">
      <t>スイトウ</t>
    </rPh>
    <phoneticPr fontId="2"/>
  </si>
  <si>
    <t>その他の作物</t>
    <rPh sb="2" eb="3">
      <t>タ</t>
    </rPh>
    <rPh sb="4" eb="6">
      <t>サクモツ</t>
    </rPh>
    <phoneticPr fontId="2"/>
  </si>
  <si>
    <t>陸稲</t>
    <rPh sb="0" eb="1">
      <t>リク</t>
    </rPh>
    <rPh sb="1" eb="2">
      <t>イネ</t>
    </rPh>
    <phoneticPr fontId="2"/>
  </si>
  <si>
    <t>小麦</t>
    <rPh sb="0" eb="2">
      <t>コムギ</t>
    </rPh>
    <phoneticPr fontId="2"/>
  </si>
  <si>
    <t>甘藷</t>
    <rPh sb="0" eb="2">
      <t>カンショ</t>
    </rPh>
    <phoneticPr fontId="2"/>
  </si>
  <si>
    <t>馬鈴薯</t>
    <rPh sb="0" eb="3">
      <t>バレイショ</t>
    </rPh>
    <phoneticPr fontId="2"/>
  </si>
  <si>
    <t>花き類</t>
    <rPh sb="0" eb="1">
      <t>ハナ</t>
    </rPh>
    <rPh sb="2" eb="3">
      <t>ルイ</t>
    </rPh>
    <phoneticPr fontId="2"/>
  </si>
  <si>
    <t>飼料用作物</t>
    <rPh sb="0" eb="3">
      <t>シリョウヨウ</t>
    </rPh>
    <rPh sb="3" eb="5">
      <t>サクモツ</t>
    </rPh>
    <phoneticPr fontId="2"/>
  </si>
  <si>
    <t>　館　　山</t>
    <rPh sb="1" eb="2">
      <t>カン</t>
    </rPh>
    <rPh sb="4" eb="5">
      <t>ヤマ</t>
    </rPh>
    <phoneticPr fontId="2"/>
  </si>
  <si>
    <t>　西　　岬</t>
    <rPh sb="1" eb="2">
      <t>ニシ</t>
    </rPh>
    <rPh sb="4" eb="5">
      <t>ミサキ</t>
    </rPh>
    <phoneticPr fontId="2"/>
  </si>
  <si>
    <t>　神　　戸</t>
    <rPh sb="1" eb="2">
      <t>カミ</t>
    </rPh>
    <rPh sb="4" eb="5">
      <t>ト</t>
    </rPh>
    <phoneticPr fontId="2"/>
  </si>
  <si>
    <t>　富　　崎</t>
    <rPh sb="1" eb="2">
      <t>トミ</t>
    </rPh>
    <rPh sb="4" eb="5">
      <t>サキ</t>
    </rPh>
    <phoneticPr fontId="2"/>
  </si>
  <si>
    <t>　豊　　房</t>
    <rPh sb="1" eb="2">
      <t>トヨ</t>
    </rPh>
    <rPh sb="4" eb="5">
      <t>フサ</t>
    </rPh>
    <phoneticPr fontId="2"/>
  </si>
  <si>
    <t>　館　　野</t>
    <rPh sb="1" eb="2">
      <t>カン</t>
    </rPh>
    <rPh sb="4" eb="5">
      <t>ノ</t>
    </rPh>
    <phoneticPr fontId="2"/>
  </si>
  <si>
    <t>　九　　重</t>
    <rPh sb="1" eb="2">
      <t>キュウ</t>
    </rPh>
    <rPh sb="4" eb="5">
      <t>ジュウ</t>
    </rPh>
    <phoneticPr fontId="2"/>
  </si>
  <si>
    <t>総　　　　　数</t>
    <rPh sb="0" eb="1">
      <t>フサ</t>
    </rPh>
    <rPh sb="6" eb="7">
      <t>カズ</t>
    </rPh>
    <phoneticPr fontId="2"/>
  </si>
  <si>
    <t>20ｈａ以上</t>
    <rPh sb="4" eb="6">
      <t>イジョウ</t>
    </rPh>
    <phoneticPr fontId="2"/>
  </si>
  <si>
    <t>総　　数</t>
    <rPh sb="0" eb="1">
      <t>フサ</t>
    </rPh>
    <rPh sb="3" eb="4">
      <t>カズ</t>
    </rPh>
    <phoneticPr fontId="2"/>
  </si>
  <si>
    <t>Ⅴ　林　　　　　業</t>
    <rPh sb="2" eb="3">
      <t>ハヤシ</t>
    </rPh>
    <rPh sb="8" eb="9">
      <t>ギョウ</t>
    </rPh>
    <phoneticPr fontId="2"/>
  </si>
  <si>
    <t>1　組織別経営体数</t>
    <rPh sb="2" eb="4">
      <t>ソシキ</t>
    </rPh>
    <rPh sb="4" eb="5">
      <t>ベツ</t>
    </rPh>
    <rPh sb="5" eb="7">
      <t>ケイエイ</t>
    </rPh>
    <rPh sb="7" eb="8">
      <t>タイ</t>
    </rPh>
    <rPh sb="8" eb="9">
      <t>スウ</t>
    </rPh>
    <phoneticPr fontId="2"/>
  </si>
  <si>
    <t>　館 山 船 形</t>
    <rPh sb="1" eb="2">
      <t>カン</t>
    </rPh>
    <rPh sb="3" eb="4">
      <t>ヤマ</t>
    </rPh>
    <rPh sb="5" eb="6">
      <t>フネ</t>
    </rPh>
    <rPh sb="7" eb="8">
      <t>カタチ</t>
    </rPh>
    <phoneticPr fontId="2"/>
  </si>
  <si>
    <t>　布　　　　 良</t>
    <rPh sb="1" eb="2">
      <t>ヌノ</t>
    </rPh>
    <rPh sb="7" eb="8">
      <t>リョウ</t>
    </rPh>
    <phoneticPr fontId="2"/>
  </si>
  <si>
    <t>　相　　　　 浜</t>
    <rPh sb="1" eb="2">
      <t>ソウ</t>
    </rPh>
    <rPh sb="7" eb="8">
      <t>ハマ</t>
    </rPh>
    <phoneticPr fontId="2"/>
  </si>
  <si>
    <t>　西　　　　 岬</t>
    <rPh sb="1" eb="2">
      <t>ニシ</t>
    </rPh>
    <rPh sb="7" eb="8">
      <t>ミサキ</t>
    </rPh>
    <phoneticPr fontId="2"/>
  </si>
  <si>
    <t>　波   左   間</t>
    <rPh sb="1" eb="2">
      <t>ナミ</t>
    </rPh>
    <rPh sb="5" eb="6">
      <t>ヒダリ</t>
    </rPh>
    <rPh sb="9" eb="10">
      <t>アイダ</t>
    </rPh>
    <phoneticPr fontId="2"/>
  </si>
  <si>
    <t>漁協組合</t>
    <rPh sb="0" eb="2">
      <t>ギョキョウ</t>
    </rPh>
    <rPh sb="2" eb="4">
      <t>クミアイ</t>
    </rPh>
    <phoneticPr fontId="2"/>
  </si>
  <si>
    <t>官公学試</t>
    <rPh sb="0" eb="1">
      <t>カン</t>
    </rPh>
    <rPh sb="1" eb="2">
      <t>コウ</t>
    </rPh>
    <rPh sb="2" eb="3">
      <t>ガク</t>
    </rPh>
    <rPh sb="3" eb="4">
      <t>タメシ</t>
    </rPh>
    <phoneticPr fontId="2"/>
  </si>
  <si>
    <t>生産組合</t>
    <rPh sb="0" eb="2">
      <t>セイサン</t>
    </rPh>
    <rPh sb="2" eb="4">
      <t>クミアイ</t>
    </rPh>
    <phoneticPr fontId="2"/>
  </si>
  <si>
    <t>各年11.1　漁業センサス</t>
    <rPh sb="0" eb="2">
      <t>カクネン</t>
    </rPh>
    <rPh sb="7" eb="9">
      <t>ギョギョウ</t>
    </rPh>
    <phoneticPr fontId="2"/>
  </si>
  <si>
    <t>Ⅵ　漁　　　　　業</t>
    <rPh sb="2" eb="3">
      <t>リョウ</t>
    </rPh>
    <rPh sb="8" eb="9">
      <t>ギョウ</t>
    </rPh>
    <phoneticPr fontId="2"/>
  </si>
  <si>
    <t>自営のみ</t>
    <rPh sb="0" eb="2">
      <t>ジエイ</t>
    </rPh>
    <phoneticPr fontId="2"/>
  </si>
  <si>
    <t>自営が主</t>
    <rPh sb="0" eb="2">
      <t>ジエイ</t>
    </rPh>
    <rPh sb="3" eb="4">
      <t>シュ</t>
    </rPh>
    <phoneticPr fontId="2"/>
  </si>
  <si>
    <t>漁業種類</t>
    <rPh sb="0" eb="2">
      <t>ギョギョウ</t>
    </rPh>
    <rPh sb="2" eb="4">
      <t>シュルイ</t>
    </rPh>
    <phoneticPr fontId="2"/>
  </si>
  <si>
    <t>まき網</t>
    <rPh sb="2" eb="3">
      <t>アミ</t>
    </rPh>
    <phoneticPr fontId="2"/>
  </si>
  <si>
    <t>敷網</t>
    <rPh sb="0" eb="1">
      <t>シ</t>
    </rPh>
    <rPh sb="1" eb="2">
      <t>アミ</t>
    </rPh>
    <phoneticPr fontId="2"/>
  </si>
  <si>
    <t>刺網</t>
    <rPh sb="0" eb="2">
      <t>サシアミ</t>
    </rPh>
    <phoneticPr fontId="2"/>
  </si>
  <si>
    <t>釣</t>
    <rPh sb="0" eb="1">
      <t>ツ</t>
    </rPh>
    <phoneticPr fontId="2"/>
  </si>
  <si>
    <t>はえ縄</t>
    <rPh sb="2" eb="3">
      <t>ナワ</t>
    </rPh>
    <phoneticPr fontId="2"/>
  </si>
  <si>
    <t>底びき網</t>
    <rPh sb="0" eb="1">
      <t>ソコ</t>
    </rPh>
    <rPh sb="3" eb="4">
      <t>アミ</t>
    </rPh>
    <phoneticPr fontId="2"/>
  </si>
  <si>
    <t>地びき網</t>
    <rPh sb="0" eb="1">
      <t>チ</t>
    </rPh>
    <rPh sb="3" eb="4">
      <t>アミ</t>
    </rPh>
    <phoneticPr fontId="2"/>
  </si>
  <si>
    <t>大型定置網</t>
    <rPh sb="0" eb="2">
      <t>オオガタ</t>
    </rPh>
    <rPh sb="2" eb="5">
      <t>テイチアミ</t>
    </rPh>
    <phoneticPr fontId="2"/>
  </si>
  <si>
    <t>海面養殖</t>
    <rPh sb="0" eb="2">
      <t>カイメン</t>
    </rPh>
    <rPh sb="2" eb="4">
      <t>ヨウショク</t>
    </rPh>
    <phoneticPr fontId="2"/>
  </si>
  <si>
    <t>その他の漁業</t>
    <rPh sb="2" eb="3">
      <t>タ</t>
    </rPh>
    <rPh sb="4" eb="6">
      <t>ギョギョウ</t>
    </rPh>
    <phoneticPr fontId="2"/>
  </si>
  <si>
    <t>無動力船</t>
    <rPh sb="0" eb="1">
      <t>ム</t>
    </rPh>
    <rPh sb="1" eb="3">
      <t>ドウリョク</t>
    </rPh>
    <rPh sb="3" eb="4">
      <t>セン</t>
    </rPh>
    <phoneticPr fontId="2"/>
  </si>
  <si>
    <t>船外機付船</t>
    <rPh sb="0" eb="3">
      <t>センガイキ</t>
    </rPh>
    <rPh sb="3" eb="4">
      <t>ヅケ</t>
    </rPh>
    <rPh sb="4" eb="5">
      <t>セン</t>
    </rPh>
    <phoneticPr fontId="2"/>
  </si>
  <si>
    <t>総　 数</t>
    <rPh sb="0" eb="1">
      <t>フサ</t>
    </rPh>
    <rPh sb="3" eb="4">
      <t>カズ</t>
    </rPh>
    <phoneticPr fontId="2"/>
  </si>
  <si>
    <t>動力船</t>
    <rPh sb="0" eb="1">
      <t>ドウ</t>
    </rPh>
    <rPh sb="1" eb="2">
      <t>チカラ</t>
    </rPh>
    <rPh sb="2" eb="3">
      <t>セン</t>
    </rPh>
    <phoneticPr fontId="2"/>
  </si>
  <si>
    <t>小型定置網</t>
    <rPh sb="0" eb="2">
      <t>コガタ</t>
    </rPh>
    <rPh sb="2" eb="5">
      <t>テイチアミ</t>
    </rPh>
    <phoneticPr fontId="2"/>
  </si>
  <si>
    <t>さけ・ます流し網</t>
    <rPh sb="5" eb="6">
      <t>ナガ</t>
    </rPh>
    <rPh sb="7" eb="8">
      <t>アミ</t>
    </rPh>
    <phoneticPr fontId="2"/>
  </si>
  <si>
    <t>遠洋まぐろはえ縄</t>
    <rPh sb="0" eb="2">
      <t>エンヨウ</t>
    </rPh>
    <rPh sb="7" eb="8">
      <t>ナワ</t>
    </rPh>
    <phoneticPr fontId="2"/>
  </si>
  <si>
    <t>近海まぐろはえ縄</t>
    <rPh sb="0" eb="2">
      <t>キンカイ</t>
    </rPh>
    <rPh sb="7" eb="8">
      <t>ナワ</t>
    </rPh>
    <phoneticPr fontId="2"/>
  </si>
  <si>
    <t>かじき等流し網</t>
    <rPh sb="3" eb="4">
      <t>トウ</t>
    </rPh>
    <rPh sb="4" eb="5">
      <t>ナガ</t>
    </rPh>
    <rPh sb="6" eb="7">
      <t>アミ</t>
    </rPh>
    <phoneticPr fontId="2"/>
  </si>
  <si>
    <t>その他の刺網</t>
    <rPh sb="2" eb="3">
      <t>タ</t>
    </rPh>
    <rPh sb="4" eb="6">
      <t>サシアミ</t>
    </rPh>
    <phoneticPr fontId="2"/>
  </si>
  <si>
    <t>さんま棒受網</t>
    <rPh sb="3" eb="4">
      <t>ボウ</t>
    </rPh>
    <rPh sb="4" eb="5">
      <t>ウ</t>
    </rPh>
    <rPh sb="5" eb="6">
      <t>アミ</t>
    </rPh>
    <phoneticPr fontId="2"/>
  </si>
  <si>
    <t>沿岸いか釣</t>
    <rPh sb="0" eb="2">
      <t>エンガン</t>
    </rPh>
    <rPh sb="4" eb="5">
      <t>ツ</t>
    </rPh>
    <phoneticPr fontId="2"/>
  </si>
  <si>
    <t>あわび類</t>
    <rPh sb="3" eb="4">
      <t>ルイ</t>
    </rPh>
    <phoneticPr fontId="2"/>
  </si>
  <si>
    <t>その他</t>
    <rPh sb="2" eb="3">
      <t>タ</t>
    </rPh>
    <phoneticPr fontId="2"/>
  </si>
  <si>
    <t>３　漁業就業者数</t>
    <rPh sb="2" eb="4">
      <t>ギョギョウ</t>
    </rPh>
    <rPh sb="4" eb="7">
      <t>シュウギョウシャ</t>
    </rPh>
    <rPh sb="7" eb="8">
      <t>スウ</t>
    </rPh>
    <phoneticPr fontId="2"/>
  </si>
  <si>
    <t>５　規模別漁船隻数</t>
    <rPh sb="2" eb="4">
      <t>キボ</t>
    </rPh>
    <rPh sb="4" eb="5">
      <t>ベツ</t>
    </rPh>
    <rPh sb="5" eb="7">
      <t>ギョセン</t>
    </rPh>
    <rPh sb="7" eb="8">
      <t>セキ</t>
    </rPh>
    <rPh sb="8" eb="9">
      <t>スウ</t>
    </rPh>
    <phoneticPr fontId="2"/>
  </si>
  <si>
    <t>規　　　模</t>
    <rPh sb="0" eb="5">
      <t>キボ</t>
    </rPh>
    <phoneticPr fontId="2"/>
  </si>
  <si>
    <t>　布 　 　　 良</t>
    <rPh sb="1" eb="2">
      <t>ヌノ</t>
    </rPh>
    <rPh sb="8" eb="9">
      <t>リョウ</t>
    </rPh>
    <phoneticPr fontId="2"/>
  </si>
  <si>
    <t>　相　 　　  浜</t>
    <rPh sb="1" eb="2">
      <t>ソウ</t>
    </rPh>
    <rPh sb="8" eb="9">
      <t>ハマ</t>
    </rPh>
    <phoneticPr fontId="2"/>
  </si>
  <si>
    <t xml:space="preserve">　西　 　　  岬 </t>
    <rPh sb="1" eb="2">
      <t>ニシ</t>
    </rPh>
    <rPh sb="8" eb="9">
      <t>ミサキ</t>
    </rPh>
    <phoneticPr fontId="2"/>
  </si>
  <si>
    <t>６　漁業種類別漁獲量</t>
    <rPh sb="2" eb="4">
      <t>ギョギョウ</t>
    </rPh>
    <rPh sb="4" eb="6">
      <t>シュルイ</t>
    </rPh>
    <rPh sb="6" eb="7">
      <t>ベツ</t>
    </rPh>
    <rPh sb="7" eb="9">
      <t>ギョカク</t>
    </rPh>
    <rPh sb="9" eb="10">
      <t>リョウ</t>
    </rPh>
    <phoneticPr fontId="2"/>
  </si>
  <si>
    <t>７　魚種別漁獲量</t>
    <rPh sb="2" eb="3">
      <t>サカナ</t>
    </rPh>
    <rPh sb="3" eb="4">
      <t>タネ</t>
    </rPh>
    <rPh sb="4" eb="5">
      <t>ベツ</t>
    </rPh>
    <rPh sb="5" eb="7">
      <t>ギョカク</t>
    </rPh>
    <rPh sb="7" eb="8">
      <t>リョウ</t>
    </rPh>
    <phoneticPr fontId="2"/>
  </si>
  <si>
    <t xml:space="preserve">- </t>
  </si>
  <si>
    <t>共同経営</t>
    <rPh sb="0" eb="1">
      <t>キョウ</t>
    </rPh>
    <rPh sb="1" eb="2">
      <t>キョウドウ</t>
    </rPh>
    <rPh sb="2" eb="4">
      <t>ケイエイ</t>
    </rPh>
    <phoneticPr fontId="2"/>
  </si>
  <si>
    <t>２　自営漁業の専兼業別経営体数</t>
    <rPh sb="2" eb="4">
      <t>ジエイ</t>
    </rPh>
    <rPh sb="4" eb="6">
      <t>ギョギョウ</t>
    </rPh>
    <rPh sb="7" eb="8">
      <t>アツム</t>
    </rPh>
    <rPh sb="8" eb="10">
      <t>ケンギョウ</t>
    </rPh>
    <rPh sb="10" eb="11">
      <t>ベツ</t>
    </rPh>
    <rPh sb="11" eb="13">
      <t>ケイエイ</t>
    </rPh>
    <rPh sb="13" eb="14">
      <t>タイ</t>
    </rPh>
    <rPh sb="14" eb="15">
      <t>スウ</t>
    </rPh>
    <phoneticPr fontId="2"/>
  </si>
  <si>
    <t>自営と雇われ</t>
    <rPh sb="0" eb="2">
      <t>ジエイ</t>
    </rPh>
    <rPh sb="3" eb="4">
      <t>ヤト</t>
    </rPh>
    <phoneticPr fontId="2"/>
  </si>
  <si>
    <t>雇われのみ</t>
    <rPh sb="0" eb="1">
      <t>ヤト</t>
    </rPh>
    <phoneticPr fontId="2"/>
  </si>
  <si>
    <t>雇われが主</t>
    <rPh sb="0" eb="1">
      <t>ヤト</t>
    </rPh>
    <rPh sb="4" eb="5">
      <t>オモ</t>
    </rPh>
    <phoneticPr fontId="2"/>
  </si>
  <si>
    <t xml:space="preserve">… </t>
  </si>
  <si>
    <t xml:space="preserve">…  </t>
  </si>
  <si>
    <t>全 人 口に</t>
    <rPh sb="0" eb="1">
      <t>ゼン</t>
    </rPh>
    <rPh sb="2" eb="3">
      <t>ヒト</t>
    </rPh>
    <rPh sb="4" eb="5">
      <t>クチ</t>
    </rPh>
    <phoneticPr fontId="2"/>
  </si>
  <si>
    <t>対する割合</t>
    <rPh sb="0" eb="1">
      <t>タイ</t>
    </rPh>
    <rPh sb="3" eb="5">
      <t>ワリアイ</t>
    </rPh>
    <phoneticPr fontId="2"/>
  </si>
  <si>
    <t>露地栽培</t>
    <rPh sb="0" eb="2">
      <t>ロジ</t>
    </rPh>
    <rPh sb="2" eb="4">
      <t>サイバイ</t>
    </rPh>
    <phoneticPr fontId="2"/>
  </si>
  <si>
    <t>施設栽培</t>
    <rPh sb="0" eb="2">
      <t>シセツ</t>
    </rPh>
    <rPh sb="2" eb="4">
      <t>サイバイ</t>
    </rPh>
    <phoneticPr fontId="2"/>
  </si>
  <si>
    <t>その他の雑穀</t>
    <rPh sb="2" eb="3">
      <t>タ</t>
    </rPh>
    <rPh sb="4" eb="6">
      <t>ザッコク</t>
    </rPh>
    <phoneticPr fontId="2"/>
  </si>
  <si>
    <t>その他の豆類</t>
    <rPh sb="2" eb="3">
      <t>タ</t>
    </rPh>
    <rPh sb="4" eb="5">
      <t>マメ</t>
    </rPh>
    <rPh sb="5" eb="6">
      <t>ルイ</t>
    </rPh>
    <phoneticPr fontId="2"/>
  </si>
  <si>
    <t>その他の野菜</t>
    <rPh sb="2" eb="3">
      <t>タ</t>
    </rPh>
    <rPh sb="4" eb="6">
      <t>ヤサイ</t>
    </rPh>
    <phoneticPr fontId="2"/>
  </si>
  <si>
    <t>花木</t>
    <rPh sb="0" eb="2">
      <t>カボク</t>
    </rPh>
    <phoneticPr fontId="2"/>
  </si>
  <si>
    <t>種苗・苗木類</t>
    <rPh sb="0" eb="2">
      <t>シュビョウ</t>
    </rPh>
    <rPh sb="3" eb="5">
      <t>ナエギ</t>
    </rPh>
    <rPh sb="5" eb="6">
      <t>ルイ</t>
    </rPh>
    <phoneticPr fontId="2"/>
  </si>
  <si>
    <t>実農家数</t>
    <rPh sb="0" eb="1">
      <t>ジツ</t>
    </rPh>
    <rPh sb="1" eb="3">
      <t>ノウカ</t>
    </rPh>
    <rPh sb="3" eb="4">
      <t>スウ</t>
    </rPh>
    <phoneticPr fontId="2"/>
  </si>
  <si>
    <t>種苗･苗木類</t>
    <rPh sb="0" eb="2">
      <t>シュビョウ</t>
    </rPh>
    <rPh sb="3" eb="5">
      <t>ナエギ</t>
    </rPh>
    <rPh sb="5" eb="6">
      <t>ルイ</t>
    </rPh>
    <phoneticPr fontId="2"/>
  </si>
  <si>
    <t>花き類・花木</t>
    <rPh sb="0" eb="1">
      <t>ハナ</t>
    </rPh>
    <rPh sb="2" eb="3">
      <t>ルイ</t>
    </rPh>
    <rPh sb="4" eb="5">
      <t>ハナ</t>
    </rPh>
    <rPh sb="5" eb="6">
      <t>キ</t>
    </rPh>
    <phoneticPr fontId="2"/>
  </si>
  <si>
    <t>資料　南部漁港事務所</t>
    <rPh sb="0" eb="2">
      <t>シリョウ</t>
    </rPh>
    <rPh sb="3" eb="5">
      <t>ナンブ</t>
    </rPh>
    <rPh sb="5" eb="7">
      <t>ギョコウ</t>
    </rPh>
    <rPh sb="7" eb="9">
      <t>ジム</t>
    </rPh>
    <rPh sb="9" eb="10">
      <t>ショ</t>
    </rPh>
    <phoneticPr fontId="2"/>
  </si>
  <si>
    <t>船びき網</t>
    <rPh sb="0" eb="1">
      <t>フネ</t>
    </rPh>
    <rPh sb="3" eb="4">
      <t>アミ</t>
    </rPh>
    <phoneticPr fontId="2"/>
  </si>
  <si>
    <t>中・小型まき網</t>
    <rPh sb="0" eb="1">
      <t>チュウ</t>
    </rPh>
    <rPh sb="2" eb="4">
      <t>コガタ</t>
    </rPh>
    <rPh sb="6" eb="7">
      <t>アミ</t>
    </rPh>
    <phoneticPr fontId="2"/>
  </si>
  <si>
    <t>その他の網漁業</t>
    <rPh sb="2" eb="3">
      <t>タ</t>
    </rPh>
    <rPh sb="4" eb="5">
      <t>アミ</t>
    </rPh>
    <rPh sb="5" eb="7">
      <t>ギョギョウ</t>
    </rPh>
    <phoneticPr fontId="2"/>
  </si>
  <si>
    <t>ひき縄釣</t>
    <rPh sb="2" eb="3">
      <t>ナワ</t>
    </rPh>
    <rPh sb="3" eb="4">
      <t>ツ</t>
    </rPh>
    <phoneticPr fontId="2"/>
  </si>
  <si>
    <t>その他の釣</t>
    <rPh sb="2" eb="3">
      <t>タ</t>
    </rPh>
    <rPh sb="4" eb="5">
      <t>ツ</t>
    </rPh>
    <phoneticPr fontId="2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</si>
  <si>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</si>
  <si>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その他の貝類</t>
    <rPh sb="2" eb="3">
      <t>タ</t>
    </rPh>
    <rPh sb="4" eb="6">
      <t>カイルイ</t>
    </rPh>
    <phoneticPr fontId="2"/>
  </si>
  <si>
    <t>採　貝・採　藻</t>
    <rPh sb="0" eb="1">
      <t>サイ</t>
    </rPh>
    <rPh sb="2" eb="3">
      <t>カイ</t>
    </rPh>
    <rPh sb="4" eb="5">
      <t>サイ</t>
    </rPh>
    <rPh sb="6" eb="7">
      <t>モ</t>
    </rPh>
    <phoneticPr fontId="2"/>
  </si>
  <si>
    <t>１　保有山林規模別林家数</t>
    <rPh sb="2" eb="4">
      <t>ホユウ</t>
    </rPh>
    <rPh sb="4" eb="6">
      <t>サンリン</t>
    </rPh>
    <rPh sb="6" eb="8">
      <t>キボ</t>
    </rPh>
    <rPh sb="8" eb="9">
      <t>ベツ</t>
    </rPh>
    <rPh sb="9" eb="10">
      <t>リン</t>
    </rPh>
    <rPh sb="10" eb="11">
      <t>ヤ</t>
    </rPh>
    <rPh sb="11" eb="12">
      <t>スウ</t>
    </rPh>
    <phoneticPr fontId="2"/>
  </si>
  <si>
    <t>-</t>
    <phoneticPr fontId="2"/>
  </si>
  <si>
    <t xml:space="preserve">x  </t>
  </si>
  <si>
    <t>いも類</t>
    <rPh sb="2" eb="3">
      <t>ルイ</t>
    </rPh>
    <phoneticPr fontId="2"/>
  </si>
  <si>
    <t>花</t>
    <rPh sb="0" eb="1">
      <t>ハナ</t>
    </rPh>
    <phoneticPr fontId="2"/>
  </si>
  <si>
    <t>稲・麦・雑穀</t>
    <rPh sb="0" eb="1">
      <t>イネ</t>
    </rPh>
    <rPh sb="2" eb="3">
      <t>ムギ</t>
    </rPh>
    <rPh sb="4" eb="6">
      <t>ザッコク</t>
    </rPh>
    <phoneticPr fontId="2"/>
  </si>
  <si>
    <t>　　　「全人口に対する割合」 ： 各年2月1日現在の住民基本台帳人口に占める農家人口の割合（％）。</t>
    <rPh sb="4" eb="7">
      <t>ゼンジンコウ</t>
    </rPh>
    <rPh sb="8" eb="9">
      <t>タイ</t>
    </rPh>
    <rPh sb="11" eb="13">
      <t>ワリアイ</t>
    </rPh>
    <rPh sb="17" eb="19">
      <t>カクネン</t>
    </rPh>
    <rPh sb="20" eb="21">
      <t>ガツ</t>
    </rPh>
    <rPh sb="22" eb="23">
      <t>ヒ</t>
    </rPh>
    <rPh sb="23" eb="25">
      <t>ゲンザイ</t>
    </rPh>
    <rPh sb="26" eb="28">
      <t>ジュウミン</t>
    </rPh>
    <rPh sb="28" eb="30">
      <t>キホン</t>
    </rPh>
    <rPh sb="30" eb="32">
      <t>ダイチョウ</t>
    </rPh>
    <rPh sb="32" eb="34">
      <t>ジンコウ</t>
    </rPh>
    <rPh sb="35" eb="36">
      <t>シ</t>
    </rPh>
    <rPh sb="38" eb="40">
      <t>ノウカ</t>
    </rPh>
    <rPh sb="40" eb="42">
      <t>ジンコウ</t>
    </rPh>
    <rPh sb="43" eb="45">
      <t>ワリアイ</t>
    </rPh>
    <phoneticPr fontId="2"/>
  </si>
  <si>
    <t>のべ人日</t>
    <rPh sb="2" eb="3">
      <t>ヒト</t>
    </rPh>
    <rPh sb="3" eb="4">
      <t>ヒ</t>
    </rPh>
    <phoneticPr fontId="2"/>
  </si>
  <si>
    <t xml:space="preserve">（注2） 「のべ人日」 ： 1人が一日（8時間）で行うことのできる作業量を表す単位。 </t>
    <rPh sb="1" eb="2">
      <t>チュウ</t>
    </rPh>
    <rPh sb="8" eb="9">
      <t>ヒト</t>
    </rPh>
    <rPh sb="9" eb="10">
      <t>ヒ</t>
    </rPh>
    <rPh sb="14" eb="16">
      <t>ヒトリ</t>
    </rPh>
    <rPh sb="17" eb="19">
      <t>イチニチ</t>
    </rPh>
    <rPh sb="21" eb="23">
      <t>ジカン</t>
    </rPh>
    <rPh sb="25" eb="26">
      <t>オコナ</t>
    </rPh>
    <rPh sb="33" eb="35">
      <t>サギョウ</t>
    </rPh>
    <rPh sb="35" eb="36">
      <t>リョウ</t>
    </rPh>
    <rPh sb="37" eb="38">
      <t>アラワ</t>
    </rPh>
    <rPh sb="39" eb="41">
      <t>タンイ</t>
    </rPh>
    <phoneticPr fontId="2"/>
  </si>
  <si>
    <t>　　    館　山</t>
    <rPh sb="6" eb="7">
      <t>カン</t>
    </rPh>
    <rPh sb="8" eb="9">
      <t>ヤマ</t>
    </rPh>
    <phoneticPr fontId="2"/>
  </si>
  <si>
    <t>　　    西　岬</t>
    <rPh sb="6" eb="7">
      <t>ニシ</t>
    </rPh>
    <rPh sb="8" eb="9">
      <t>ミサキ</t>
    </rPh>
    <phoneticPr fontId="2"/>
  </si>
  <si>
    <t>　　    神　戸</t>
    <rPh sb="6" eb="7">
      <t>カミ</t>
    </rPh>
    <rPh sb="8" eb="9">
      <t>ト</t>
    </rPh>
    <phoneticPr fontId="2"/>
  </si>
  <si>
    <t>　    　富　崎</t>
    <rPh sb="6" eb="7">
      <t>トミ</t>
    </rPh>
    <rPh sb="8" eb="9">
      <t>サキ</t>
    </rPh>
    <phoneticPr fontId="2"/>
  </si>
  <si>
    <t>　    　豊　房</t>
    <rPh sb="6" eb="7">
      <t>トヨ</t>
    </rPh>
    <rPh sb="8" eb="9">
      <t>フサ</t>
    </rPh>
    <phoneticPr fontId="2"/>
  </si>
  <si>
    <t>　　    館　野</t>
    <rPh sb="6" eb="7">
      <t>カン</t>
    </rPh>
    <rPh sb="8" eb="9">
      <t>ノ</t>
    </rPh>
    <phoneticPr fontId="2"/>
  </si>
  <si>
    <t>　　    九　重</t>
    <rPh sb="6" eb="7">
      <t>キュウ</t>
    </rPh>
    <rPh sb="8" eb="9">
      <t>ジュウ</t>
    </rPh>
    <phoneticPr fontId="2"/>
  </si>
  <si>
    <t>　　　「販売農家」：経営耕地面積が30a以上又は販売金額が50万円以上の農家。</t>
    <rPh sb="4" eb="6">
      <t>ハンバイ</t>
    </rPh>
    <rPh sb="6" eb="8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ハンバイ</t>
    </rPh>
    <rPh sb="26" eb="28">
      <t>キンガク</t>
    </rPh>
    <rPh sb="31" eb="33">
      <t>マンエン</t>
    </rPh>
    <rPh sb="33" eb="35">
      <t>イジョウ</t>
    </rPh>
    <rPh sb="36" eb="38">
      <t>ノウカ</t>
    </rPh>
    <phoneticPr fontId="2"/>
  </si>
  <si>
    <t>　　　「自給的農家」：経営耕地面積が30a未満かつ販売金額が50万円未満の農家。</t>
    <rPh sb="4" eb="7">
      <t>ジキュウテキ</t>
    </rPh>
    <rPh sb="7" eb="9">
      <t>ノウカ</t>
    </rPh>
    <rPh sb="21" eb="23">
      <t>ミマン</t>
    </rPh>
    <rPh sb="34" eb="36">
      <t>ミマン</t>
    </rPh>
    <phoneticPr fontId="2"/>
  </si>
  <si>
    <t>資料　情報課</t>
    <rPh sb="3" eb="5">
      <t>ジョウホウ</t>
    </rPh>
    <rPh sb="5" eb="6">
      <t>カ</t>
    </rPh>
    <phoneticPr fontId="2"/>
  </si>
  <si>
    <t xml:space="preserve">-  </t>
    <phoneticPr fontId="2"/>
  </si>
  <si>
    <t>資料　情報課</t>
    <rPh sb="0" eb="2">
      <t>シリョウ</t>
    </rPh>
    <rPh sb="3" eb="5">
      <t>ジョウホウ</t>
    </rPh>
    <rPh sb="5" eb="6">
      <t>カ</t>
    </rPh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</si>
  <si>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</si>
  <si>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</si>
  <si>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</si>
  <si>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</si>
  <si>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</si>
  <si>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</si>
  <si>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>らっかせい</t>
    <phoneticPr fontId="2"/>
  </si>
  <si>
    <t>トマト</t>
    <phoneticPr fontId="2"/>
  </si>
  <si>
    <t>なす</t>
    <phoneticPr fontId="2"/>
  </si>
  <si>
    <t>ピーマン</t>
    <phoneticPr fontId="2"/>
  </si>
  <si>
    <t>きゅうり</t>
    <phoneticPr fontId="2"/>
  </si>
  <si>
    <t>キャベツ</t>
    <phoneticPr fontId="2"/>
  </si>
  <si>
    <t>はくさい</t>
    <phoneticPr fontId="2"/>
  </si>
  <si>
    <t xml:space="preserve">x  </t>
    <phoneticPr fontId="2"/>
  </si>
  <si>
    <t>レタス</t>
    <phoneticPr fontId="2"/>
  </si>
  <si>
    <t>ねぎ</t>
    <phoneticPr fontId="2"/>
  </si>
  <si>
    <t>たまねぎ</t>
    <phoneticPr fontId="2"/>
  </si>
  <si>
    <t>だいこん</t>
    <phoneticPr fontId="2"/>
  </si>
  <si>
    <t>にんじん</t>
    <phoneticPr fontId="2"/>
  </si>
  <si>
    <t>さといも</t>
    <phoneticPr fontId="2"/>
  </si>
  <si>
    <t>いちご</t>
    <phoneticPr fontId="2"/>
  </si>
  <si>
    <t>すいか</t>
    <phoneticPr fontId="2"/>
  </si>
  <si>
    <t>メロン</t>
    <phoneticPr fontId="2"/>
  </si>
  <si>
    <t>資料　情報課</t>
    <rPh sb="0" eb="2">
      <t>シリョウ</t>
    </rPh>
    <rPh sb="3" eb="6">
      <t>ジョウホウカ</t>
    </rPh>
    <phoneticPr fontId="2"/>
  </si>
  <si>
    <t>…</t>
    <phoneticPr fontId="2"/>
  </si>
  <si>
    <t>-</t>
    <phoneticPr fontId="2"/>
  </si>
  <si>
    <t xml:space="preserve">- </t>
    <phoneticPr fontId="2"/>
  </si>
  <si>
    <t xml:space="preserve">- </t>
    <phoneticPr fontId="2"/>
  </si>
  <si>
    <t>…</t>
    <phoneticPr fontId="2"/>
  </si>
  <si>
    <t xml:space="preserve">- </t>
    <phoneticPr fontId="2"/>
  </si>
  <si>
    <t>…</t>
    <phoneticPr fontId="2"/>
  </si>
  <si>
    <t xml:space="preserve">- </t>
    <phoneticPr fontId="2"/>
  </si>
  <si>
    <t xml:space="preserve">- </t>
    <phoneticPr fontId="2"/>
  </si>
  <si>
    <t xml:space="preserve">- </t>
    <phoneticPr fontId="2"/>
  </si>
  <si>
    <t xml:space="preserve">- </t>
    <phoneticPr fontId="2"/>
  </si>
  <si>
    <t>小型底びき網</t>
    <rPh sb="0" eb="2">
      <t>コガタ</t>
    </rPh>
    <rPh sb="2" eb="3">
      <t>ソコ</t>
    </rPh>
    <rPh sb="5" eb="6">
      <t>アミ</t>
    </rPh>
    <phoneticPr fontId="2"/>
  </si>
  <si>
    <t>沿岸まぐろはえ縄</t>
    <rPh sb="0" eb="2">
      <t>エンガン</t>
    </rPh>
    <rPh sb="7" eb="8">
      <t>ナワ</t>
    </rPh>
    <phoneticPr fontId="2"/>
  </si>
  <si>
    <t>その他のはえ縄</t>
    <rPh sb="2" eb="3">
      <t>タ</t>
    </rPh>
    <rPh sb="6" eb="7">
      <t>ナワ</t>
    </rPh>
    <phoneticPr fontId="2"/>
  </si>
  <si>
    <t>遠洋かつお１本釣</t>
    <rPh sb="0" eb="2">
      <t>エンヨウ</t>
    </rPh>
    <rPh sb="6" eb="7">
      <t>ホン</t>
    </rPh>
    <rPh sb="7" eb="8">
      <t>ツ</t>
    </rPh>
    <phoneticPr fontId="2"/>
  </si>
  <si>
    <t>近海かつお１本釣</t>
    <rPh sb="0" eb="2">
      <t>キンカイ</t>
    </rPh>
    <rPh sb="6" eb="7">
      <t>ホン</t>
    </rPh>
    <rPh sb="7" eb="8">
      <t>ツ</t>
    </rPh>
    <phoneticPr fontId="2"/>
  </si>
  <si>
    <t>近海いか釣</t>
    <rPh sb="0" eb="2">
      <t>キンカイ</t>
    </rPh>
    <rPh sb="4" eb="5">
      <t>ツ</t>
    </rPh>
    <phoneticPr fontId="2"/>
  </si>
  <si>
    <t>うめ</t>
    <phoneticPr fontId="2"/>
  </si>
  <si>
    <t>すもも</t>
    <phoneticPr fontId="2"/>
  </si>
  <si>
    <t>キウイフルーツ</t>
    <phoneticPr fontId="2"/>
  </si>
  <si>
    <t>　　　「館山」：館山地区，北条地区，那古地区，船形地区の合計。</t>
    <rPh sb="4" eb="6">
      <t>タテヤマ</t>
    </rPh>
    <rPh sb="8" eb="10">
      <t>タテヤマ</t>
    </rPh>
    <rPh sb="10" eb="12">
      <t>チク</t>
    </rPh>
    <rPh sb="13" eb="15">
      <t>ホウジョウ</t>
    </rPh>
    <rPh sb="15" eb="17">
      <t>チク</t>
    </rPh>
    <rPh sb="18" eb="20">
      <t>ナゴ</t>
    </rPh>
    <rPh sb="20" eb="22">
      <t>チク</t>
    </rPh>
    <rPh sb="23" eb="25">
      <t>フナカタ</t>
    </rPh>
    <rPh sb="25" eb="27">
      <t>チク</t>
    </rPh>
    <rPh sb="28" eb="30">
      <t>ゴウケイ</t>
    </rPh>
    <phoneticPr fontId="2"/>
  </si>
  <si>
    <t>　　　「農家」：経営耕地面積10a以上又は，過去1年間の販売金額が15万円以上の世帯。</t>
    <phoneticPr fontId="2"/>
  </si>
  <si>
    <t>（注） 「農家人口」 ： 農家を構成する世帯員の総数。</t>
    <rPh sb="5" eb="7">
      <t>ノウカ</t>
    </rPh>
    <rPh sb="7" eb="9">
      <t>ジンコウ</t>
    </rPh>
    <rPh sb="13" eb="15">
      <t>ノウカ</t>
    </rPh>
    <rPh sb="16" eb="18">
      <t>コウセイ</t>
    </rPh>
    <rPh sb="20" eb="23">
      <t>セタイイン</t>
    </rPh>
    <rPh sb="24" eb="26">
      <t>ソウスウ</t>
    </rPh>
    <phoneticPr fontId="2"/>
  </si>
  <si>
    <t>ぶどう</t>
    <phoneticPr fontId="2"/>
  </si>
  <si>
    <t>もも</t>
    <phoneticPr fontId="2"/>
  </si>
  <si>
    <t>くり</t>
    <phoneticPr fontId="2"/>
  </si>
  <si>
    <t>（注3） 「館山」：館山地区，北条地区，那古地区，船形地区の合計。</t>
    <rPh sb="1" eb="2">
      <t>チュウ</t>
    </rPh>
    <phoneticPr fontId="2"/>
  </si>
  <si>
    <t>（注2） 「果樹」： 平成17年，22年は別掲。</t>
    <rPh sb="1" eb="2">
      <t>チュウ</t>
    </rPh>
    <rPh sb="6" eb="8">
      <t>カジュ</t>
    </rPh>
    <rPh sb="11" eb="13">
      <t>ヘイセイ</t>
    </rPh>
    <rPh sb="15" eb="16">
      <t>ネン</t>
    </rPh>
    <rPh sb="19" eb="20">
      <t>ネン</t>
    </rPh>
    <rPh sb="21" eb="23">
      <t>ベッケイ</t>
    </rPh>
    <phoneticPr fontId="2"/>
  </si>
  <si>
    <t>各年2.1　農林業センサス</t>
    <rPh sb="0" eb="1">
      <t>カク</t>
    </rPh>
    <rPh sb="1" eb="2">
      <t>ネン</t>
    </rPh>
    <rPh sb="6" eb="7">
      <t>ノウギョウ</t>
    </rPh>
    <rPh sb="7" eb="8">
      <t>リン</t>
    </rPh>
    <rPh sb="8" eb="9">
      <t>ギョウ</t>
    </rPh>
    <phoneticPr fontId="2"/>
  </si>
  <si>
    <t>沖合底びき網</t>
    <rPh sb="0" eb="2">
      <t>オキアイ</t>
    </rPh>
    <rPh sb="2" eb="3">
      <t>ソコ</t>
    </rPh>
    <rPh sb="5" eb="6">
      <t>アミ</t>
    </rPh>
    <phoneticPr fontId="2"/>
  </si>
  <si>
    <t>大中型まき網</t>
    <rPh sb="0" eb="2">
      <t>ダイチュウ</t>
    </rPh>
    <rPh sb="2" eb="3">
      <t>カタ</t>
    </rPh>
    <rPh sb="5" eb="6">
      <t>アミ</t>
    </rPh>
    <phoneticPr fontId="2"/>
  </si>
  <si>
    <t>（注1） 「臨時雇」 ： 手伝い，手間替え，ゆい（労働交換）等を含む。</t>
    <rPh sb="1" eb="2">
      <t>チュウ</t>
    </rPh>
    <rPh sb="6" eb="8">
      <t>リンジ</t>
    </rPh>
    <rPh sb="8" eb="9">
      <t>ヤト</t>
    </rPh>
    <rPh sb="13" eb="15">
      <t>テツダ</t>
    </rPh>
    <rPh sb="17" eb="19">
      <t>テマ</t>
    </rPh>
    <rPh sb="19" eb="20">
      <t>カ</t>
    </rPh>
    <rPh sb="25" eb="27">
      <t>ロウドウ</t>
    </rPh>
    <rPh sb="27" eb="29">
      <t>コウカン</t>
    </rPh>
    <rPh sb="30" eb="31">
      <t>トウ</t>
    </rPh>
    <rPh sb="32" eb="33">
      <t>フク</t>
    </rPh>
    <phoneticPr fontId="2"/>
  </si>
  <si>
    <t>年次</t>
    <rPh sb="0" eb="2">
      <t>ネンジ</t>
    </rPh>
    <phoneticPr fontId="2"/>
  </si>
  <si>
    <t>年次</t>
    <rPh sb="0" eb="1">
      <t>トシ</t>
    </rPh>
    <rPh sb="1" eb="2">
      <t>ツギ</t>
    </rPh>
    <phoneticPr fontId="2"/>
  </si>
  <si>
    <t>地区</t>
    <rPh sb="0" eb="1">
      <t>チ</t>
    </rPh>
    <rPh sb="1" eb="2">
      <t>ク</t>
    </rPh>
    <phoneticPr fontId="2"/>
  </si>
  <si>
    <t>臨時雇  （手伝い等を含む）</t>
    <rPh sb="0" eb="1">
      <t>ノゾム</t>
    </rPh>
    <rPh sb="1" eb="2">
      <t>ジ</t>
    </rPh>
    <rPh sb="2" eb="3">
      <t>ヤト</t>
    </rPh>
    <rPh sb="6" eb="8">
      <t>テツダ</t>
    </rPh>
    <rPh sb="9" eb="10">
      <t>トウ</t>
    </rPh>
    <rPh sb="11" eb="12">
      <t>フク</t>
    </rPh>
    <phoneticPr fontId="2"/>
  </si>
  <si>
    <t>常雇</t>
    <rPh sb="0" eb="1">
      <t>ツネ</t>
    </rPh>
    <rPh sb="1" eb="2">
      <t>ヤトイ</t>
    </rPh>
    <phoneticPr fontId="2"/>
  </si>
  <si>
    <t>実人数</t>
    <rPh sb="0" eb="1">
      <t>ジツ</t>
    </rPh>
    <rPh sb="1" eb="2">
      <t>ヒト</t>
    </rPh>
    <rPh sb="2" eb="3">
      <t>カズ</t>
    </rPh>
    <phoneticPr fontId="2"/>
  </si>
  <si>
    <t>1～3ｈａ未満</t>
    <rPh sb="5" eb="7">
      <t>ミマン</t>
    </rPh>
    <phoneticPr fontId="2"/>
  </si>
  <si>
    <t>会社</t>
    <rPh sb="0" eb="1">
      <t>カイ</t>
    </rPh>
    <rPh sb="1" eb="2">
      <t>シャ</t>
    </rPh>
    <phoneticPr fontId="2"/>
  </si>
  <si>
    <t>個人</t>
    <rPh sb="0" eb="1">
      <t>コ</t>
    </rPh>
    <rPh sb="1" eb="2">
      <t>ヒト</t>
    </rPh>
    <phoneticPr fontId="2"/>
  </si>
  <si>
    <t>総数</t>
    <rPh sb="0" eb="1">
      <t>フサ</t>
    </rPh>
    <rPh sb="1" eb="2">
      <t>カズ</t>
    </rPh>
    <phoneticPr fontId="2"/>
  </si>
  <si>
    <t>平成27年</t>
    <rPh sb="0" eb="2">
      <t>ヘイセイ</t>
    </rPh>
    <rPh sb="4" eb="5">
      <t>ネン</t>
    </rPh>
    <phoneticPr fontId="2"/>
  </si>
  <si>
    <t>館山船形</t>
    <rPh sb="0" eb="2">
      <t>タテヤマ</t>
    </rPh>
    <rPh sb="2" eb="4">
      <t>フナカタ</t>
    </rPh>
    <phoneticPr fontId="2"/>
  </si>
  <si>
    <t>専業</t>
    <rPh sb="0" eb="1">
      <t>アツム</t>
    </rPh>
    <rPh sb="1" eb="2">
      <t>ギョウ</t>
    </rPh>
    <phoneticPr fontId="2"/>
  </si>
  <si>
    <t>豆類</t>
    <rPh sb="0" eb="1">
      <t>マメ</t>
    </rPh>
    <rPh sb="1" eb="2">
      <t>ルイ</t>
    </rPh>
    <phoneticPr fontId="2"/>
  </si>
  <si>
    <t>野菜類</t>
    <rPh sb="0" eb="1">
      <t>ノ</t>
    </rPh>
    <rPh sb="1" eb="2">
      <t>ナ</t>
    </rPh>
    <rPh sb="2" eb="3">
      <t>タグイ</t>
    </rPh>
    <phoneticPr fontId="2"/>
  </si>
  <si>
    <t>果樹</t>
    <rPh sb="0" eb="1">
      <t>ハタシ</t>
    </rPh>
    <rPh sb="1" eb="2">
      <t>キ</t>
    </rPh>
    <phoneticPr fontId="2"/>
  </si>
  <si>
    <t>兼業</t>
    <rPh sb="0" eb="1">
      <t>ケン</t>
    </rPh>
    <rPh sb="1" eb="2">
      <t>ギョウ</t>
    </rPh>
    <phoneticPr fontId="2"/>
  </si>
  <si>
    <t>布良</t>
    <rPh sb="0" eb="1">
      <t>ヌノ</t>
    </rPh>
    <rPh sb="1" eb="2">
      <t>リョウ</t>
    </rPh>
    <phoneticPr fontId="2"/>
  </si>
  <si>
    <t>相浜</t>
    <rPh sb="0" eb="1">
      <t>ソウ</t>
    </rPh>
    <rPh sb="1" eb="2">
      <t>ハマ</t>
    </rPh>
    <phoneticPr fontId="2"/>
  </si>
  <si>
    <t>西岬</t>
    <rPh sb="0" eb="1">
      <t>ニシ</t>
    </rPh>
    <rPh sb="1" eb="2">
      <t>ミサキ</t>
    </rPh>
    <phoneticPr fontId="2"/>
  </si>
  <si>
    <t>波左間</t>
    <rPh sb="0" eb="1">
      <t>ナミ</t>
    </rPh>
    <rPh sb="1" eb="2">
      <t>ヒダリ</t>
    </rPh>
    <rPh sb="2" eb="3">
      <t>アイダ</t>
    </rPh>
    <phoneticPr fontId="2"/>
  </si>
  <si>
    <t>漁業種類</t>
    <rPh sb="0" eb="1">
      <t>リョウ</t>
    </rPh>
    <rPh sb="1" eb="2">
      <t>ギョウ</t>
    </rPh>
    <rPh sb="2" eb="3">
      <t>タネ</t>
    </rPh>
    <rPh sb="3" eb="4">
      <t>タグイ</t>
    </rPh>
    <phoneticPr fontId="2"/>
  </si>
  <si>
    <t>魚種</t>
    <rPh sb="0" eb="2">
      <t>ギョシュ</t>
    </rPh>
    <phoneticPr fontId="2"/>
  </si>
  <si>
    <t>作物</t>
    <rPh sb="0" eb="1">
      <t>サク</t>
    </rPh>
    <rPh sb="1" eb="2">
      <t>モノ</t>
    </rPh>
    <phoneticPr fontId="2"/>
  </si>
  <si>
    <t>-</t>
  </si>
  <si>
    <t>まぐろ類</t>
    <rPh sb="3" eb="4">
      <t>ルイ</t>
    </rPh>
    <phoneticPr fontId="2"/>
  </si>
  <si>
    <t>かじき類</t>
    <rPh sb="3" eb="4">
      <t>ルイ</t>
    </rPh>
    <phoneticPr fontId="2"/>
  </si>
  <si>
    <t>かつお類</t>
    <rPh sb="3" eb="4">
      <t>ルイ</t>
    </rPh>
    <phoneticPr fontId="2"/>
  </si>
  <si>
    <t>このしろ</t>
  </si>
  <si>
    <t>いわし類</t>
    <rPh sb="3" eb="4">
      <t>ルイ</t>
    </rPh>
    <phoneticPr fontId="2"/>
  </si>
  <si>
    <t>あじ類</t>
    <rPh sb="2" eb="3">
      <t>ルイ</t>
    </rPh>
    <phoneticPr fontId="2"/>
  </si>
  <si>
    <t>さば類</t>
    <rPh sb="2" eb="3">
      <t>ルイ</t>
    </rPh>
    <phoneticPr fontId="2"/>
  </si>
  <si>
    <t>さんま</t>
    <phoneticPr fontId="2"/>
  </si>
  <si>
    <t>ぶり類</t>
    <rPh sb="2" eb="3">
      <t>ルイ</t>
    </rPh>
    <phoneticPr fontId="2"/>
  </si>
  <si>
    <t>ひらめ・かれい類</t>
    <rPh sb="7" eb="8">
      <t>ルイ</t>
    </rPh>
    <phoneticPr fontId="2"/>
  </si>
  <si>
    <t>あなご類</t>
    <rPh sb="3" eb="4">
      <t>ルイ</t>
    </rPh>
    <phoneticPr fontId="2"/>
  </si>
  <si>
    <t>たちうお</t>
    <phoneticPr fontId="2"/>
  </si>
  <si>
    <t>たい類</t>
    <rPh sb="2" eb="3">
      <t>ルイ</t>
    </rPh>
    <phoneticPr fontId="2"/>
  </si>
  <si>
    <t>いさき</t>
    <phoneticPr fontId="2"/>
  </si>
  <si>
    <t>さわら類</t>
    <rPh sb="3" eb="4">
      <t>ルイ</t>
    </rPh>
    <phoneticPr fontId="2"/>
  </si>
  <si>
    <t>すずき類</t>
    <rPh sb="3" eb="4">
      <t>ルイ</t>
    </rPh>
    <phoneticPr fontId="2"/>
  </si>
  <si>
    <t>あまだい類</t>
    <rPh sb="4" eb="5">
      <t>ルイ</t>
    </rPh>
    <phoneticPr fontId="2"/>
  </si>
  <si>
    <t>ふぐ類</t>
    <rPh sb="2" eb="3">
      <t>ルイ</t>
    </rPh>
    <phoneticPr fontId="2"/>
  </si>
  <si>
    <t>その他の魚類</t>
    <rPh sb="2" eb="3">
      <t>タ</t>
    </rPh>
    <rPh sb="4" eb="6">
      <t>ギョルイ</t>
    </rPh>
    <phoneticPr fontId="2"/>
  </si>
  <si>
    <t>いせえび</t>
    <phoneticPr fontId="2"/>
  </si>
  <si>
    <t>くるまえび</t>
    <phoneticPr fontId="2"/>
  </si>
  <si>
    <t>がざみ類</t>
    <rPh sb="3" eb="4">
      <t>ルイ</t>
    </rPh>
    <phoneticPr fontId="2"/>
  </si>
  <si>
    <t>その他のかに類</t>
    <rPh sb="2" eb="3">
      <t>タ</t>
    </rPh>
    <rPh sb="6" eb="7">
      <t>ルイ</t>
    </rPh>
    <phoneticPr fontId="2"/>
  </si>
  <si>
    <t>さざえ</t>
    <phoneticPr fontId="2"/>
  </si>
  <si>
    <t>するめいか</t>
    <phoneticPr fontId="2"/>
  </si>
  <si>
    <t>あかいか</t>
    <phoneticPr fontId="2"/>
  </si>
  <si>
    <t>(　魚　類　)</t>
    <rPh sb="2" eb="3">
      <t>サカナ</t>
    </rPh>
    <rPh sb="4" eb="5">
      <t>ルイ</t>
    </rPh>
    <phoneticPr fontId="2"/>
  </si>
  <si>
    <t>(　え　び　類　)</t>
    <rPh sb="6" eb="7">
      <t>ルイ</t>
    </rPh>
    <phoneticPr fontId="2"/>
  </si>
  <si>
    <t>(　貝　類　)</t>
    <rPh sb="2" eb="3">
      <t>カイ</t>
    </rPh>
    <rPh sb="4" eb="5">
      <t>ルイ</t>
    </rPh>
    <phoneticPr fontId="2"/>
  </si>
  <si>
    <t>(　か　に　類　)</t>
    <rPh sb="6" eb="7">
      <t>ルイ</t>
    </rPh>
    <phoneticPr fontId="2"/>
  </si>
  <si>
    <t>(　い　か　類　)</t>
    <rPh sb="6" eb="7">
      <t>ルイ</t>
    </rPh>
    <phoneticPr fontId="2"/>
  </si>
  <si>
    <t>その他のいか類</t>
    <rPh sb="2" eb="3">
      <t>ホカ</t>
    </rPh>
    <rPh sb="6" eb="7">
      <t>ルイ</t>
    </rPh>
    <phoneticPr fontId="2"/>
  </si>
  <si>
    <t>（その他の水産動物類）</t>
    <rPh sb="3" eb="4">
      <t>タ</t>
    </rPh>
    <rPh sb="5" eb="7">
      <t>スイサン</t>
    </rPh>
    <rPh sb="7" eb="9">
      <t>ドウブツ</t>
    </rPh>
    <rPh sb="9" eb="10">
      <t>ルイ</t>
    </rPh>
    <phoneticPr fontId="2"/>
  </si>
  <si>
    <t>（　う　に　類　）</t>
    <rPh sb="6" eb="7">
      <t>ルイ</t>
    </rPh>
    <phoneticPr fontId="2"/>
  </si>
  <si>
    <t>（　海　藻　類　）</t>
    <rPh sb="2" eb="3">
      <t>ウミ</t>
    </rPh>
    <rPh sb="4" eb="5">
      <t>モ</t>
    </rPh>
    <rPh sb="6" eb="7">
      <t>ルイ</t>
    </rPh>
    <phoneticPr fontId="2"/>
  </si>
  <si>
    <t>（　た　こ　類　）</t>
    <rPh sb="6" eb="7">
      <t>ルイ</t>
    </rPh>
    <phoneticPr fontId="2"/>
  </si>
  <si>
    <t>その他のえび類</t>
    <rPh sb="2" eb="3">
      <t>タ</t>
    </rPh>
    <rPh sb="6" eb="7">
      <t>ルイ</t>
    </rPh>
    <phoneticPr fontId="2"/>
  </si>
  <si>
    <t>資料　情報課</t>
    <rPh sb="0" eb="2">
      <t>シリョウ</t>
    </rPh>
    <rPh sb="3" eb="6">
      <t>ジョウホウカ</t>
    </rPh>
    <phoneticPr fontId="2"/>
  </si>
  <si>
    <t>　総　　　数</t>
    <rPh sb="1" eb="2">
      <t>フサ</t>
    </rPh>
    <rPh sb="5" eb="6">
      <t>カズ</t>
    </rPh>
    <phoneticPr fontId="2"/>
  </si>
  <si>
    <t>各年2.1　農林業センサス</t>
    <rPh sb="0" eb="1">
      <t>カク</t>
    </rPh>
    <rPh sb="1" eb="2">
      <t>ネン</t>
    </rPh>
    <rPh sb="6" eb="7">
      <t>ノウ</t>
    </rPh>
    <rPh sb="7" eb="8">
      <t>ハヤシ</t>
    </rPh>
    <rPh sb="8" eb="9">
      <t>ギョウ</t>
    </rPh>
    <phoneticPr fontId="2"/>
  </si>
  <si>
    <t>年次
地区</t>
    <rPh sb="0" eb="2">
      <t>ネンジ</t>
    </rPh>
    <rPh sb="3" eb="5">
      <t>チク</t>
    </rPh>
    <phoneticPr fontId="2"/>
  </si>
  <si>
    <t>漁獲量（ｔ）</t>
    <rPh sb="0" eb="2">
      <t>ギョカク</t>
    </rPh>
    <rPh sb="2" eb="3">
      <t>リョウ</t>
    </rPh>
    <phoneticPr fontId="2"/>
  </si>
  <si>
    <t>　 1ｔ 未満</t>
    <rPh sb="5" eb="7">
      <t>ミマン</t>
    </rPh>
    <phoneticPr fontId="2"/>
  </si>
  <si>
    <t xml:space="preserve">　 1～3 ｔ </t>
    <phoneticPr fontId="2"/>
  </si>
  <si>
    <t xml:space="preserve"> 　3～5 ｔ</t>
    <phoneticPr fontId="2"/>
  </si>
  <si>
    <t>　 5ｔ 以上</t>
    <rPh sb="5" eb="7">
      <t>イジョウ</t>
    </rPh>
    <phoneticPr fontId="2"/>
  </si>
  <si>
    <t>資料　情報課</t>
    <rPh sb="0" eb="2">
      <t>シリョウ</t>
    </rPh>
    <rPh sb="3" eb="6">
      <t>ジョウホウカ</t>
    </rPh>
    <phoneticPr fontId="2"/>
  </si>
  <si>
    <t>栽培面積
（ａ）</t>
    <rPh sb="0" eb="2">
      <t>サイバイ</t>
    </rPh>
    <rPh sb="2" eb="4">
      <t>メンセキ</t>
    </rPh>
    <phoneticPr fontId="2"/>
  </si>
  <si>
    <t>作付
面積
（ａ）</t>
    <rPh sb="0" eb="2">
      <t>サクツケ</t>
    </rPh>
    <phoneticPr fontId="2"/>
  </si>
  <si>
    <t>第一種</t>
    <rPh sb="0" eb="1">
      <t>ダイ</t>
    </rPh>
    <rPh sb="1" eb="3">
      <t>イッシュ</t>
    </rPh>
    <phoneticPr fontId="2"/>
  </si>
  <si>
    <t>第二種</t>
    <rPh sb="0" eb="1">
      <t>ダイ</t>
    </rPh>
    <rPh sb="1" eb="3">
      <t>ニシュ</t>
    </rPh>
    <phoneticPr fontId="2"/>
  </si>
  <si>
    <t>0.3～0.5</t>
    <phoneticPr fontId="2"/>
  </si>
  <si>
    <t>0.3ha未満</t>
    <rPh sb="5" eb="7">
      <t>ミマン</t>
    </rPh>
    <phoneticPr fontId="2"/>
  </si>
  <si>
    <t>2.0以上</t>
    <rPh sb="3" eb="5">
      <t>イジョウ</t>
    </rPh>
    <phoneticPr fontId="2"/>
  </si>
  <si>
    <t>1.5～2.0</t>
    <phoneticPr fontId="2"/>
  </si>
  <si>
    <t>1.0～1.5</t>
    <phoneticPr fontId="2"/>
  </si>
  <si>
    <t>0.5～1.0</t>
    <phoneticPr fontId="2"/>
  </si>
  <si>
    <t>（注1） 「林家」：保有山林面積が1ha以上の世帯</t>
    <rPh sb="1" eb="2">
      <t>チュウ</t>
    </rPh>
    <rPh sb="6" eb="8">
      <t>リンケ</t>
    </rPh>
    <rPh sb="10" eb="12">
      <t>ホユウ</t>
    </rPh>
    <rPh sb="12" eb="13">
      <t>ヤマ</t>
    </rPh>
    <rPh sb="13" eb="14">
      <t>リン</t>
    </rPh>
    <rPh sb="14" eb="16">
      <t>メンセキ</t>
    </rPh>
    <rPh sb="20" eb="22">
      <t>イジョウ</t>
    </rPh>
    <rPh sb="23" eb="25">
      <t>セタイ</t>
    </rPh>
    <phoneticPr fontId="2"/>
  </si>
  <si>
    <t>林家数（戸）</t>
    <rPh sb="0" eb="2">
      <t>リンカ</t>
    </rPh>
    <rPh sb="2" eb="3">
      <t>スウ</t>
    </rPh>
    <rPh sb="4" eb="5">
      <t>コ</t>
    </rPh>
    <phoneticPr fontId="2"/>
  </si>
  <si>
    <t>面積（ha)</t>
    <rPh sb="0" eb="2">
      <t>メンセキ</t>
    </rPh>
    <phoneticPr fontId="2"/>
  </si>
  <si>
    <t xml:space="preserve">-  </t>
  </si>
  <si>
    <t>20</t>
    <phoneticPr fontId="2"/>
  </si>
  <si>
    <t>30</t>
    <phoneticPr fontId="2"/>
  </si>
  <si>
    <t>-</t>
    <phoneticPr fontId="2"/>
  </si>
  <si>
    <t>-</t>
    <phoneticPr fontId="2"/>
  </si>
  <si>
    <t>25</t>
    <phoneticPr fontId="2"/>
  </si>
  <si>
    <t>20</t>
    <phoneticPr fontId="2"/>
  </si>
  <si>
    <t>15</t>
    <phoneticPr fontId="2"/>
  </si>
  <si>
    <t xml:space="preserve">平成10年  </t>
    <rPh sb="0" eb="2">
      <t>ヘイセイ</t>
    </rPh>
    <rPh sb="4" eb="5">
      <t>ネン</t>
    </rPh>
    <phoneticPr fontId="2"/>
  </si>
  <si>
    <t>漁業が主</t>
    <rPh sb="0" eb="2">
      <t>ギョギョウ</t>
    </rPh>
    <rPh sb="3" eb="4">
      <t>ヌシ</t>
    </rPh>
    <phoneticPr fontId="2"/>
  </si>
  <si>
    <t>…</t>
  </si>
  <si>
    <t>平成10年　　</t>
    <rPh sb="0" eb="2">
      <t>ヘイセイ</t>
    </rPh>
    <rPh sb="4" eb="5">
      <t>ネン</t>
    </rPh>
    <phoneticPr fontId="2"/>
  </si>
  <si>
    <t>団体経営
責任者</t>
    <rPh sb="0" eb="2">
      <t>ダンタイ</t>
    </rPh>
    <rPh sb="2" eb="4">
      <t>ケイエイ</t>
    </rPh>
    <rPh sb="5" eb="7">
      <t>セキニン</t>
    </rPh>
    <rPh sb="7" eb="8">
      <t>シャ</t>
    </rPh>
    <phoneticPr fontId="2"/>
  </si>
  <si>
    <t>兼業が主</t>
    <rPh sb="0" eb="2">
      <t>ケンギョウ</t>
    </rPh>
    <rPh sb="3" eb="4">
      <t>シュ</t>
    </rPh>
    <phoneticPr fontId="2"/>
  </si>
  <si>
    <t>館　山</t>
    <rPh sb="0" eb="1">
      <t>カン</t>
    </rPh>
    <rPh sb="2" eb="3">
      <t>ヤマ</t>
    </rPh>
    <phoneticPr fontId="2"/>
  </si>
  <si>
    <t>西　岬</t>
    <rPh sb="0" eb="1">
      <t>ニシ</t>
    </rPh>
    <rPh sb="2" eb="3">
      <t>ミサキ</t>
    </rPh>
    <phoneticPr fontId="2"/>
  </si>
  <si>
    <t>神　戸</t>
    <rPh sb="0" eb="1">
      <t>カミ</t>
    </rPh>
    <rPh sb="2" eb="3">
      <t>ト</t>
    </rPh>
    <phoneticPr fontId="2"/>
  </si>
  <si>
    <t>富　崎</t>
    <rPh sb="0" eb="1">
      <t>トミ</t>
    </rPh>
    <rPh sb="2" eb="3">
      <t>サキ</t>
    </rPh>
    <phoneticPr fontId="2"/>
  </si>
  <si>
    <t>豊　房</t>
    <rPh sb="0" eb="1">
      <t>トヨ</t>
    </rPh>
    <rPh sb="2" eb="3">
      <t>フサ</t>
    </rPh>
    <phoneticPr fontId="2"/>
  </si>
  <si>
    <t>館　野</t>
    <rPh sb="0" eb="1">
      <t>カン</t>
    </rPh>
    <rPh sb="2" eb="3">
      <t>ノ</t>
    </rPh>
    <phoneticPr fontId="2"/>
  </si>
  <si>
    <t>九　重</t>
    <rPh sb="0" eb="1">
      <t>キュウ</t>
    </rPh>
    <rPh sb="2" eb="3">
      <t>ジュウ</t>
    </rPh>
    <phoneticPr fontId="2"/>
  </si>
  <si>
    <t>（海産ほ乳類）</t>
    <rPh sb="1" eb="3">
      <t>カイサン</t>
    </rPh>
    <rPh sb="4" eb="6">
      <t>ニュウルイ</t>
    </rPh>
    <phoneticPr fontId="2"/>
  </si>
  <si>
    <t>令和 2年</t>
    <rPh sb="0" eb="2">
      <t>レイワ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</si>
  <si>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</si>
  <si>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</si>
  <si>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</si>
  <si>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</si>
  <si>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年</t>
    <rPh sb="0" eb="1">
      <t>トシ</t>
    </rPh>
    <phoneticPr fontId="2"/>
  </si>
  <si>
    <t>　（続）</t>
    <phoneticPr fontId="2"/>
  </si>
  <si>
    <t>1世帯
当たり
の面積
(a)</t>
    <rPh sb="1" eb="3">
      <t>セタイ</t>
    </rPh>
    <rPh sb="4" eb="5">
      <t>ア</t>
    </rPh>
    <rPh sb="9" eb="11">
      <t>メンセキ</t>
    </rPh>
    <phoneticPr fontId="2"/>
  </si>
  <si>
    <t>経営耕地面積（hａ）</t>
    <rPh sb="0" eb="1">
      <t>キョウ</t>
    </rPh>
    <rPh sb="1" eb="2">
      <t>エイ</t>
    </rPh>
    <rPh sb="2" eb="3">
      <t>コウ</t>
    </rPh>
    <rPh sb="3" eb="4">
      <t>チ</t>
    </rPh>
    <rPh sb="4" eb="5">
      <t>メン</t>
    </rPh>
    <rPh sb="5" eb="6">
      <t>セキ</t>
    </rPh>
    <phoneticPr fontId="2"/>
  </si>
  <si>
    <t>-</t>
    <phoneticPr fontId="2"/>
  </si>
  <si>
    <t>令和2年</t>
    <rPh sb="0" eb="2">
      <t>レイワ</t>
    </rPh>
    <rPh sb="3" eb="4">
      <t>ネン</t>
    </rPh>
    <phoneticPr fontId="2"/>
  </si>
  <si>
    <t>各年2.1　農林業センサス</t>
    <phoneticPr fontId="2"/>
  </si>
  <si>
    <t xml:space="preserve">x  </t>
    <phoneticPr fontId="2"/>
  </si>
  <si>
    <t>稲（飼料用）</t>
    <rPh sb="0" eb="1">
      <t>イネ</t>
    </rPh>
    <rPh sb="2" eb="5">
      <t>シリョウヨウ</t>
    </rPh>
    <phoneticPr fontId="2"/>
  </si>
  <si>
    <t>小豆</t>
    <rPh sb="0" eb="2">
      <t>アズキ</t>
    </rPh>
    <phoneticPr fontId="2"/>
  </si>
  <si>
    <t>やまのいも
（ながいもなど）</t>
    <phoneticPr fontId="2"/>
  </si>
  <si>
    <t>ブロッコリー</t>
    <phoneticPr fontId="2"/>
  </si>
  <si>
    <t>温州みかん</t>
    <rPh sb="0" eb="2">
      <t>ウンシュウ</t>
    </rPh>
    <phoneticPr fontId="2"/>
  </si>
  <si>
    <t>なたね</t>
    <phoneticPr fontId="2"/>
  </si>
  <si>
    <t>てんさい
（ビート）</t>
    <phoneticPr fontId="2"/>
  </si>
  <si>
    <t>その他の
工芸農作物</t>
    <rPh sb="2" eb="3">
      <t>タ</t>
    </rPh>
    <rPh sb="5" eb="7">
      <t>コウゲイ</t>
    </rPh>
    <rPh sb="7" eb="10">
      <t>ノウサクブツ</t>
    </rPh>
    <phoneticPr fontId="2"/>
  </si>
  <si>
    <t>工芸農作物</t>
    <rPh sb="0" eb="2">
      <t>コウゲイ</t>
    </rPh>
    <rPh sb="2" eb="5">
      <t>ノウサクブツ</t>
    </rPh>
    <phoneticPr fontId="2"/>
  </si>
  <si>
    <t>(６)　主な農作物作付（収穫）面積 (農業経営体）</t>
    <rPh sb="4" eb="5">
      <t>オモ</t>
    </rPh>
    <rPh sb="6" eb="9">
      <t>ノウサクモツ</t>
    </rPh>
    <rPh sb="9" eb="11">
      <t>サクツ</t>
    </rPh>
    <rPh sb="12" eb="14">
      <t>シュウカク</t>
    </rPh>
    <rPh sb="15" eb="17">
      <t>メンセキ</t>
    </rPh>
    <rPh sb="19" eb="21">
      <t>ノウギョウ</t>
    </rPh>
    <rPh sb="21" eb="24">
      <t>ケイエイタイ</t>
    </rPh>
    <phoneticPr fontId="2"/>
  </si>
  <si>
    <t>年</t>
    <rPh sb="0" eb="1">
      <t>ネン</t>
    </rPh>
    <phoneticPr fontId="2"/>
  </si>
  <si>
    <t>（注）平成２７年は「販売農家」の数値。 令和２年は「販売農家」の数値がないため、「農業経営体」の数値を使用。</t>
    <rPh sb="1" eb="2">
      <t>チュウ</t>
    </rPh>
    <rPh sb="3" eb="5">
      <t>ヘイセイ</t>
    </rPh>
    <rPh sb="7" eb="8">
      <t>ネン</t>
    </rPh>
    <rPh sb="10" eb="14">
      <t>ハンバイノウカ</t>
    </rPh>
    <rPh sb="16" eb="18">
      <t>スウチ</t>
    </rPh>
    <rPh sb="20" eb="22">
      <t>レイワ</t>
    </rPh>
    <rPh sb="23" eb="24">
      <t>ネン</t>
    </rPh>
    <rPh sb="26" eb="30">
      <t>ハンバイノウカ</t>
    </rPh>
    <rPh sb="32" eb="34">
      <t>スウチ</t>
    </rPh>
    <rPh sb="41" eb="43">
      <t>ノウギョウ</t>
    </rPh>
    <rPh sb="43" eb="46">
      <t>ケイエイタイ</t>
    </rPh>
    <rPh sb="48" eb="50">
      <t>スウチ</t>
    </rPh>
    <rPh sb="51" eb="53">
      <t>シヨウ</t>
    </rPh>
    <phoneticPr fontId="2"/>
  </si>
  <si>
    <t>二条大麦</t>
    <rPh sb="0" eb="4">
      <t>ニジョウオオムギ</t>
    </rPh>
    <phoneticPr fontId="2"/>
  </si>
  <si>
    <t>六条大麦</t>
    <rPh sb="0" eb="4">
      <t>ロクジョウオオムギ</t>
    </rPh>
    <phoneticPr fontId="2"/>
  </si>
  <si>
    <t>裸麦</t>
    <rPh sb="0" eb="1">
      <t>ハダカ</t>
    </rPh>
    <rPh sb="1" eb="2">
      <t>ムギ</t>
    </rPh>
    <phoneticPr fontId="2"/>
  </si>
  <si>
    <t>※平成27年は大麦・裸麦</t>
    <rPh sb="0" eb="2">
      <t>ヘイセイ</t>
    </rPh>
    <rPh sb="4" eb="5">
      <t>ネン</t>
    </rPh>
    <rPh sb="6" eb="8">
      <t>オオムギ</t>
    </rPh>
    <rPh sb="9" eb="10">
      <t>ハダカ</t>
    </rPh>
    <rPh sb="10" eb="11">
      <t>ムギ</t>
    </rPh>
    <phoneticPr fontId="2"/>
  </si>
  <si>
    <t>ほうれんそう</t>
    <phoneticPr fontId="2"/>
  </si>
  <si>
    <t>（７） 果樹栽培面積(農業経営体）</t>
    <rPh sb="4" eb="6">
      <t>カジュ</t>
    </rPh>
    <rPh sb="6" eb="8">
      <t>サイバイ</t>
    </rPh>
    <rPh sb="8" eb="10">
      <t>メンセキ</t>
    </rPh>
    <rPh sb="11" eb="16">
      <t>ノウギョウケイエイタイ</t>
    </rPh>
    <phoneticPr fontId="2"/>
  </si>
  <si>
    <t>びわ</t>
    <phoneticPr fontId="2"/>
  </si>
  <si>
    <t>かき</t>
    <phoneticPr fontId="2"/>
  </si>
  <si>
    <t>作物</t>
    <rPh sb="0" eb="2">
      <t>サクモツ</t>
    </rPh>
    <phoneticPr fontId="2"/>
  </si>
  <si>
    <t>農家数</t>
    <rPh sb="0" eb="3">
      <t>ノウカスウ</t>
    </rPh>
    <phoneticPr fontId="2"/>
  </si>
  <si>
    <t>農業
経営体数</t>
    <rPh sb="0" eb="2">
      <t>ノウギョウ</t>
    </rPh>
    <rPh sb="3" eb="6">
      <t>ケイエイタイ</t>
    </rPh>
    <rPh sb="6" eb="7">
      <t>スウ</t>
    </rPh>
    <phoneticPr fontId="2"/>
  </si>
  <si>
    <t>作付面積
（ａ）</t>
    <rPh sb="0" eb="2">
      <t>サクツケ</t>
    </rPh>
    <phoneticPr fontId="2"/>
  </si>
  <si>
    <t>パインアップル</t>
    <phoneticPr fontId="2"/>
  </si>
  <si>
    <t>その他の
かんきつ類</t>
    <rPh sb="2" eb="3">
      <t>タ</t>
    </rPh>
    <rPh sb="9" eb="10">
      <t>ルイ</t>
    </rPh>
    <phoneticPr fontId="2"/>
  </si>
  <si>
    <t>（注1） 平成12年～27年は，販売農家についての数値。令和2年は農業経営体の数値。</t>
    <rPh sb="1" eb="2">
      <t>チュウ</t>
    </rPh>
    <rPh sb="5" eb="7">
      <t>ヘイセイ</t>
    </rPh>
    <rPh sb="9" eb="10">
      <t>ネン</t>
    </rPh>
    <rPh sb="13" eb="14">
      <t>ネン</t>
    </rPh>
    <rPh sb="16" eb="18">
      <t>ハンバイ</t>
    </rPh>
    <rPh sb="18" eb="20">
      <t>ノウカ</t>
    </rPh>
    <rPh sb="25" eb="27">
      <t>スウチ</t>
    </rPh>
    <rPh sb="28" eb="30">
      <t>レイワ</t>
    </rPh>
    <rPh sb="31" eb="32">
      <t>ネン</t>
    </rPh>
    <rPh sb="33" eb="38">
      <t>ノウギョウケイエイタイ</t>
    </rPh>
    <rPh sb="39" eb="41">
      <t>スウチ</t>
    </rPh>
    <phoneticPr fontId="2"/>
  </si>
  <si>
    <t>雇入れた
農業経営体数</t>
    <rPh sb="0" eb="2">
      <t>ヤトイイ</t>
    </rPh>
    <rPh sb="5" eb="11">
      <t>ノウギョウケイエイタイスウ</t>
    </rPh>
    <phoneticPr fontId="2"/>
  </si>
  <si>
    <t>経営体数（戸）</t>
    <rPh sb="0" eb="3">
      <t>ケイエイタイ</t>
    </rPh>
    <rPh sb="3" eb="4">
      <t>スウ</t>
    </rPh>
    <rPh sb="5" eb="6">
      <t>コ</t>
    </rPh>
    <phoneticPr fontId="2"/>
  </si>
  <si>
    <t>４　販売金額１位の漁業種類別経営体数</t>
    <rPh sb="2" eb="4">
      <t>ハンバイ</t>
    </rPh>
    <rPh sb="4" eb="6">
      <t>キンガク</t>
    </rPh>
    <rPh sb="7" eb="8">
      <t>イ</t>
    </rPh>
    <rPh sb="9" eb="11">
      <t>ギョギョウ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スウ</t>
    </rPh>
    <phoneticPr fontId="2"/>
  </si>
  <si>
    <t>　　　令和2年は、「個人経営体」についての数値。</t>
    <rPh sb="3" eb="5">
      <t>レイワ</t>
    </rPh>
    <rPh sb="6" eb="7">
      <t>ネン</t>
    </rPh>
    <rPh sb="10" eb="12">
      <t>コジン</t>
    </rPh>
    <rPh sb="12" eb="15">
      <t>ケイエイタイ</t>
    </rPh>
    <rPh sb="16" eb="17">
      <t>ジタイ</t>
    </rPh>
    <rPh sb="21" eb="23">
      <t>スウチ</t>
    </rPh>
    <phoneticPr fontId="2"/>
  </si>
  <si>
    <t>（２）　農家（個人経営体）人口及び農業従事者</t>
    <rPh sb="4" eb="6">
      <t>ノウカ</t>
    </rPh>
    <rPh sb="7" eb="12">
      <t>コジンケイエイタイ</t>
    </rPh>
    <rPh sb="13" eb="15">
      <t>ジンコウ</t>
    </rPh>
    <rPh sb="15" eb="16">
      <t>オヨ</t>
    </rPh>
    <rPh sb="17" eb="19">
      <t>ノウギョウ</t>
    </rPh>
    <rPh sb="19" eb="22">
      <t>ジュウジシャ</t>
    </rPh>
    <phoneticPr fontId="2"/>
  </si>
  <si>
    <t>　　　令和2年は「農業経営体」についての数値。</t>
    <rPh sb="3" eb="5">
      <t>レイワ</t>
    </rPh>
    <rPh sb="6" eb="7">
      <t>ネン</t>
    </rPh>
    <rPh sb="9" eb="14">
      <t>ノウギョウケイエイタイ</t>
    </rPh>
    <rPh sb="20" eb="22">
      <t>スウチ</t>
    </rPh>
    <phoneticPr fontId="2"/>
  </si>
  <si>
    <t>（注）平成12年～平成27年は，「販売農家」についての数値。</t>
    <rPh sb="1" eb="2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7" eb="19">
      <t>ハンバイ</t>
    </rPh>
    <rPh sb="19" eb="21">
      <t>ノウカ</t>
    </rPh>
    <rPh sb="27" eb="29">
      <t>スウチ</t>
    </rPh>
    <phoneticPr fontId="2"/>
  </si>
  <si>
    <t>（注）平成12年から平成27年は，「販売農家」の数値。</t>
    <rPh sb="10" eb="12">
      <t>ヘイセイ</t>
    </rPh>
    <rPh sb="14" eb="15">
      <t>ネン</t>
    </rPh>
    <rPh sb="18" eb="20">
      <t>ハンバイ</t>
    </rPh>
    <phoneticPr fontId="2"/>
  </si>
  <si>
    <t>（８）　施設園芸栽培面積（農業経営体）</t>
    <rPh sb="4" eb="6">
      <t>シセツ</t>
    </rPh>
    <rPh sb="6" eb="8">
      <t>エンゲイ</t>
    </rPh>
    <rPh sb="8" eb="10">
      <t>サイバイ</t>
    </rPh>
    <rPh sb="10" eb="12">
      <t>メンセキ</t>
    </rPh>
    <rPh sb="13" eb="18">
      <t>ノウギョウケイエイタイ</t>
    </rPh>
    <phoneticPr fontId="2"/>
  </si>
  <si>
    <t>(９)　農業雇用労働雇入れ農業経営体数と人数</t>
    <rPh sb="4" eb="6">
      <t>ノウギョウ</t>
    </rPh>
    <rPh sb="6" eb="8">
      <t>コヨウ</t>
    </rPh>
    <rPh sb="8" eb="10">
      <t>ロウドウ</t>
    </rPh>
    <rPh sb="10" eb="12">
      <t>ヤトイイ</t>
    </rPh>
    <rPh sb="13" eb="18">
      <t>ノウギョウケイエイタイ</t>
    </rPh>
    <rPh sb="18" eb="19">
      <t>スウ</t>
    </rPh>
    <rPh sb="20" eb="22">
      <t>ニンズウ</t>
    </rPh>
    <phoneticPr fontId="2"/>
  </si>
  <si>
    <t>　　　令和2年の経営体数は「個人経営体」の数値。経営耕地面積は「農業経営体」の数値。</t>
    <rPh sb="3" eb="5">
      <t>レイワ</t>
    </rPh>
    <rPh sb="6" eb="7">
      <t>ネン</t>
    </rPh>
    <rPh sb="8" eb="11">
      <t>ケイエイタイ</t>
    </rPh>
    <rPh sb="11" eb="12">
      <t>スウ</t>
    </rPh>
    <rPh sb="14" eb="19">
      <t>コジンケイエイタイ</t>
    </rPh>
    <rPh sb="21" eb="23">
      <t>スウチ</t>
    </rPh>
    <rPh sb="24" eb="30">
      <t>ケイエイコウチメンセキ</t>
    </rPh>
    <rPh sb="32" eb="37">
      <t>ノウギョウケイエイタイ</t>
    </rPh>
    <rPh sb="39" eb="41">
      <t>スウチ</t>
    </rPh>
    <phoneticPr fontId="2"/>
  </si>
  <si>
    <t>（別掲）</t>
    <rPh sb="1" eb="3">
      <t>ベッケイ</t>
    </rPh>
    <phoneticPr fontId="2"/>
  </si>
  <si>
    <t>１　農業経営体</t>
    <rPh sb="2" eb="7">
      <t>ノウギョウケイエイタイ</t>
    </rPh>
    <phoneticPr fontId="2"/>
  </si>
  <si>
    <t>（１）　個人経営体数及び経営耕地面積</t>
    <rPh sb="4" eb="6">
      <t>コジン</t>
    </rPh>
    <rPh sb="6" eb="9">
      <t>ケイエイタイ</t>
    </rPh>
    <rPh sb="9" eb="10">
      <t>スウ</t>
    </rPh>
    <rPh sb="10" eb="11">
      <t>オヨ</t>
    </rPh>
    <rPh sb="12" eb="14">
      <t>ケイエイ</t>
    </rPh>
    <rPh sb="14" eb="16">
      <t>コウチ</t>
    </rPh>
    <rPh sb="16" eb="18">
      <t>メンセキ</t>
    </rPh>
    <phoneticPr fontId="2"/>
  </si>
  <si>
    <t>　　　「農業経営体」：経営耕地面積が30ａ以上など一定の基準以上の条件を満たす農業事業者。法人を含む。</t>
    <rPh sb="4" eb="6">
      <t>ノウギョウ</t>
    </rPh>
    <rPh sb="6" eb="9">
      <t>ケイエイタイ</t>
    </rPh>
    <rPh sb="11" eb="17">
      <t>ケイエイコウチメンセキ</t>
    </rPh>
    <rPh sb="21" eb="23">
      <t>イジョウ</t>
    </rPh>
    <rPh sb="25" eb="27">
      <t>イッテイ</t>
    </rPh>
    <rPh sb="28" eb="32">
      <t>キジュンイジョウ</t>
    </rPh>
    <rPh sb="33" eb="35">
      <t>ジョウケン</t>
    </rPh>
    <rPh sb="36" eb="37">
      <t>ミ</t>
    </rPh>
    <rPh sb="39" eb="44">
      <t>ノウギョウジギョウシャ</t>
    </rPh>
    <rPh sb="45" eb="47">
      <t>ホウジン</t>
    </rPh>
    <rPh sb="48" eb="49">
      <t>フク</t>
    </rPh>
    <phoneticPr fontId="2"/>
  </si>
  <si>
    <t>　　　「個人経営体」：個人（世帯）で事業を行う経営体をいう。法人は含まない。</t>
    <rPh sb="4" eb="9">
      <t>コジンケイエイタイ</t>
    </rPh>
    <rPh sb="11" eb="13">
      <t>コジン</t>
    </rPh>
    <rPh sb="14" eb="16">
      <t>セタイ</t>
    </rPh>
    <rPh sb="18" eb="20">
      <t>ジギョウ</t>
    </rPh>
    <rPh sb="21" eb="22">
      <t>オコナ</t>
    </rPh>
    <rPh sb="23" eb="26">
      <t>ケイエイタイ</t>
    </rPh>
    <rPh sb="30" eb="32">
      <t>ホウジン</t>
    </rPh>
    <rPh sb="33" eb="34">
      <t>フク</t>
    </rPh>
    <phoneticPr fontId="2"/>
  </si>
  <si>
    <t>（３）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7">
      <t>ケイエイタイスウ</t>
    </rPh>
    <phoneticPr fontId="2"/>
  </si>
  <si>
    <t>農家（個人経営体）人口</t>
    <rPh sb="0" eb="1">
      <t>ノウ</t>
    </rPh>
    <rPh sb="1" eb="2">
      <t>イエ</t>
    </rPh>
    <rPh sb="3" eb="8">
      <t>コジンケイエイタイ</t>
    </rPh>
    <rPh sb="9" eb="10">
      <t>ヒト</t>
    </rPh>
    <rPh sb="10" eb="11">
      <t>クチ</t>
    </rPh>
    <phoneticPr fontId="2"/>
  </si>
  <si>
    <t>自営農業従事者数</t>
    <rPh sb="0" eb="2">
      <t>ジエイ</t>
    </rPh>
    <rPh sb="2" eb="4">
      <t>ノウギョウ</t>
    </rPh>
    <rPh sb="4" eb="7">
      <t>ジュウジシャ</t>
    </rPh>
    <rPh sb="7" eb="8">
      <t>カズ</t>
    </rPh>
    <phoneticPr fontId="2"/>
  </si>
  <si>
    <t>　　　平成１２年～平成２７年は,「販売農家」についての数値。</t>
    <rPh sb="3" eb="5">
      <t>ヘイセイ</t>
    </rPh>
    <rPh sb="7" eb="8">
      <t>ネン</t>
    </rPh>
    <rPh sb="9" eb="11">
      <t>ヘイセイ</t>
    </rPh>
    <rPh sb="13" eb="14">
      <t>ネン</t>
    </rPh>
    <rPh sb="17" eb="19">
      <t>ハンバイ</t>
    </rPh>
    <rPh sb="19" eb="21">
      <t>ノウカ</t>
    </rPh>
    <rPh sb="27" eb="29">
      <t>スウチ</t>
    </rPh>
    <phoneticPr fontId="2"/>
  </si>
  <si>
    <t>　　　「自営農業従事者」 ： 15歳以上の世帯員のうち、調査期日前1年間に自営農業に従事した者。</t>
    <rPh sb="4" eb="6">
      <t>ジエイ</t>
    </rPh>
    <rPh sb="6" eb="8">
      <t>ノウギョウ</t>
    </rPh>
    <rPh sb="8" eb="11">
      <t>ジュウジシャ</t>
    </rPh>
    <rPh sb="17" eb="18">
      <t>サイ</t>
    </rPh>
    <rPh sb="18" eb="20">
      <t>イジョウ</t>
    </rPh>
    <rPh sb="21" eb="24">
      <t>セタイイン</t>
    </rPh>
    <rPh sb="28" eb="30">
      <t>チョウサ</t>
    </rPh>
    <rPh sb="30" eb="32">
      <t>キジツ</t>
    </rPh>
    <rPh sb="32" eb="33">
      <t>マエ</t>
    </rPh>
    <rPh sb="34" eb="36">
      <t>ネンカン</t>
    </rPh>
    <rPh sb="37" eb="39">
      <t>ジエイ</t>
    </rPh>
    <rPh sb="39" eb="41">
      <t>ノウギョウ</t>
    </rPh>
    <rPh sb="42" eb="44">
      <t>ジュウジ</t>
    </rPh>
    <rPh sb="46" eb="47">
      <t>モノ</t>
    </rPh>
    <phoneticPr fontId="2"/>
  </si>
  <si>
    <t>　　　　　　　　　　　　　　　　（農業を主業としない者を含む）</t>
    <phoneticPr fontId="2"/>
  </si>
  <si>
    <t>大　　　　　　豆</t>
    <rPh sb="0" eb="1">
      <t>ダイ</t>
    </rPh>
    <rPh sb="7" eb="8">
      <t>マメ</t>
    </rPh>
    <phoneticPr fontId="2"/>
  </si>
  <si>
    <t>（注1） 数値を四捨五入したため，総数と内容の計が一致しないものがある。</t>
    <rPh sb="1" eb="2">
      <t>チュウ</t>
    </rPh>
    <rPh sb="5" eb="7">
      <t>スウチ</t>
    </rPh>
    <rPh sb="8" eb="12">
      <t>シシャゴニュウ</t>
    </rPh>
    <rPh sb="17" eb="19">
      <t>ソウスウ</t>
    </rPh>
    <rPh sb="20" eb="22">
      <t>ナイヨウ</t>
    </rPh>
    <rPh sb="23" eb="24">
      <t>ケイ</t>
    </rPh>
    <rPh sb="25" eb="27">
      <t>イッチ</t>
    </rPh>
    <phoneticPr fontId="2"/>
  </si>
  <si>
    <t>-</t>
    <phoneticPr fontId="2"/>
  </si>
  <si>
    <t>（注2） 令和元年以降は市町村別の数値を算出せず。</t>
    <rPh sb="1" eb="2">
      <t>チュウ</t>
    </rPh>
    <rPh sb="5" eb="7">
      <t>レイワ</t>
    </rPh>
    <rPh sb="7" eb="9">
      <t>ガンネン</t>
    </rPh>
    <rPh sb="9" eb="11">
      <t>イコウ</t>
    </rPh>
    <rPh sb="12" eb="15">
      <t>シチョウソン</t>
    </rPh>
    <rPh sb="15" eb="16">
      <t>ベツ</t>
    </rPh>
    <rPh sb="17" eb="19">
      <t>スウチ</t>
    </rPh>
    <rPh sb="20" eb="22">
      <t>サンシュツ</t>
    </rPh>
    <phoneticPr fontId="2"/>
  </si>
  <si>
    <t>（注2） 令和元年以降は市町村別の数値を算出せず。</t>
    <rPh sb="1" eb="2">
      <t>チュウ</t>
    </rPh>
    <phoneticPr fontId="2"/>
  </si>
  <si>
    <t>各年2.1　農林業センサス</t>
    <rPh sb="0" eb="2">
      <t>カクネン</t>
    </rPh>
    <rPh sb="6" eb="9">
      <t>ノウリンギョウ</t>
    </rPh>
    <phoneticPr fontId="2"/>
  </si>
  <si>
    <t>各年2.1　農林業センサス</t>
    <rPh sb="0" eb="1">
      <t>カク</t>
    </rPh>
    <rPh sb="1" eb="2">
      <t>ネン</t>
    </rPh>
    <rPh sb="6" eb="9">
      <t>ノウリンギョウ</t>
    </rPh>
    <phoneticPr fontId="2"/>
  </si>
  <si>
    <t>令和2.2.1　農林業センサス</t>
    <rPh sb="0" eb="1">
      <t>レイ</t>
    </rPh>
    <rPh sb="1" eb="2">
      <t>ワ</t>
    </rPh>
    <rPh sb="8" eb="9">
      <t>ノウギョウ</t>
    </rPh>
    <rPh sb="9" eb="10">
      <t>リン</t>
    </rPh>
    <rPh sb="10" eb="11">
      <t>ギョウ</t>
    </rPh>
    <phoneticPr fontId="2"/>
  </si>
  <si>
    <t>令和2.2.1　農林業センサス</t>
    <rPh sb="0" eb="1">
      <t>レイ</t>
    </rPh>
    <rPh sb="1" eb="2">
      <t>ワ</t>
    </rPh>
    <rPh sb="8" eb="11">
      <t>ノウリンギョウ</t>
    </rPh>
    <phoneticPr fontId="2"/>
  </si>
  <si>
    <t>平成30.11.1　漁業センサス</t>
    <rPh sb="0" eb="1">
      <t>ヘイ</t>
    </rPh>
    <rPh sb="1" eb="2">
      <t>セイ</t>
    </rPh>
    <rPh sb="10" eb="12">
      <t>ギョギョウ</t>
    </rPh>
    <phoneticPr fontId="2"/>
  </si>
  <si>
    <t>平成30　関東農林水産統計年報</t>
    <rPh sb="0" eb="1">
      <t>ヘイ</t>
    </rPh>
    <rPh sb="1" eb="2">
      <t>セイ</t>
    </rPh>
    <rPh sb="5" eb="7">
      <t>カントウ</t>
    </rPh>
    <rPh sb="7" eb="9">
      <t>ノウリン</t>
    </rPh>
    <rPh sb="9" eb="11">
      <t>スイサン</t>
    </rPh>
    <rPh sb="11" eb="13">
      <t>トウケイ</t>
    </rPh>
    <rPh sb="13" eb="15">
      <t>ネンポウ</t>
    </rPh>
    <phoneticPr fontId="2"/>
  </si>
  <si>
    <t>令和5年3月末現在</t>
    <rPh sb="1" eb="2">
      <t>ワ</t>
    </rPh>
    <rPh sb="3" eb="4">
      <t>ネン</t>
    </rPh>
    <rPh sb="5" eb="6">
      <t>ガツ</t>
    </rPh>
    <rPh sb="6" eb="7">
      <t>スエ</t>
    </rPh>
    <rPh sb="7" eb="9">
      <t>ゲンザイ</t>
    </rPh>
    <phoneticPr fontId="2"/>
  </si>
  <si>
    <t>　　　　　  第三管区海上保安本部</t>
    <phoneticPr fontId="2"/>
  </si>
  <si>
    <t xml:space="preserve"> (注）平成２７年は「大麦・裸麦」の数値を二条大麦・六条大麦・裸麦の数値として使用。</t>
    <rPh sb="2" eb="3">
      <t>チュウ</t>
    </rPh>
    <rPh sb="4" eb="6">
      <t>ヘイセイ</t>
    </rPh>
    <rPh sb="8" eb="9">
      <t>ネン</t>
    </rPh>
    <rPh sb="11" eb="13">
      <t>オオムギ</t>
    </rPh>
    <rPh sb="14" eb="16">
      <t>ハダカムギ</t>
    </rPh>
    <rPh sb="18" eb="20">
      <t>スウチ</t>
    </rPh>
    <rPh sb="21" eb="25">
      <t>ニジョウオオムギ</t>
    </rPh>
    <rPh sb="26" eb="30">
      <t>ロクジョウオオムギ</t>
    </rPh>
    <rPh sb="31" eb="33">
      <t>ハダカムギ</t>
    </rPh>
    <rPh sb="34" eb="36">
      <t>スウチ</t>
    </rPh>
    <rPh sb="39" eb="41">
      <t>シヨウ</t>
    </rPh>
    <phoneticPr fontId="2"/>
  </si>
  <si>
    <t>（注2） 林業センサスは，平成12年までは10年ごとに実施されてきたが，平成17年からは5年ごとに実施。</t>
    <rPh sb="1" eb="2">
      <t>チュウ</t>
    </rPh>
    <rPh sb="5" eb="7">
      <t>リンギョウ</t>
    </rPh>
    <rPh sb="13" eb="15">
      <t>ヘイセイ</t>
    </rPh>
    <rPh sb="17" eb="18">
      <t>ネン</t>
    </rPh>
    <rPh sb="23" eb="24">
      <t>ネン</t>
    </rPh>
    <rPh sb="27" eb="29">
      <t>ジッシ</t>
    </rPh>
    <rPh sb="36" eb="38">
      <t>ヘイセイ</t>
    </rPh>
    <rPh sb="40" eb="41">
      <t>ネン</t>
    </rPh>
    <rPh sb="45" eb="46">
      <t>ネン</t>
    </rPh>
    <rPh sb="49" eb="51">
      <t>ジッシ</t>
    </rPh>
    <phoneticPr fontId="2"/>
  </si>
  <si>
    <t>（注3） 林家の経営規模別の内訳は令和2年はデータなし。</t>
    <rPh sb="1" eb="2">
      <t>チュウ</t>
    </rPh>
    <rPh sb="5" eb="7">
      <t>リンカ</t>
    </rPh>
    <rPh sb="8" eb="13">
      <t>ケイエイキボベツ</t>
    </rPh>
    <rPh sb="14" eb="16">
      <t>ウチワケ</t>
    </rPh>
    <rPh sb="17" eb="19">
      <t>レイワ</t>
    </rPh>
    <rPh sb="20" eb="21">
      <t>ネン</t>
    </rPh>
    <phoneticPr fontId="2"/>
  </si>
  <si>
    <t>資料　    安房土木事務所</t>
    <phoneticPr fontId="2"/>
  </si>
  <si>
    <t>その他の　果樹</t>
    <rPh sb="2" eb="3">
      <t>タ</t>
    </rPh>
    <rPh sb="5" eb="7">
      <t>カジュ</t>
    </rPh>
    <phoneticPr fontId="2"/>
  </si>
  <si>
    <t>日本　なし</t>
    <rPh sb="0" eb="2">
      <t>ニホン</t>
    </rPh>
    <phoneticPr fontId="2"/>
  </si>
  <si>
    <t>西洋　なし</t>
    <rPh sb="0" eb="2">
      <t>セイヨウ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</si>
  <si>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</si>
  <si>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</si>
  <si>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</si>
  <si>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</si>
  <si>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</si>
  <si>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3～5ｈａ</t>
  </si>
  <si>
    <t>5～10ｈａ</t>
  </si>
  <si>
    <t>10～20ｈａ</t>
  </si>
  <si>
    <t>８　港の現況</t>
  </si>
  <si>
    <t>（４）　第１種漁港</t>
  </si>
  <si>
    <t>令5.4.1現在</t>
  </si>
  <si>
    <t>港名</t>
  </si>
  <si>
    <t>所在地</t>
  </si>
  <si>
    <t>水域面積（㎡）</t>
  </si>
  <si>
    <t>防波堤（ｍ）</t>
  </si>
  <si>
    <t>下原漁港</t>
  </si>
  <si>
    <t>塩見・浜田・香</t>
  </si>
  <si>
    <t>見物漁港</t>
  </si>
  <si>
    <t>波左間漁港</t>
  </si>
  <si>
    <t>坂田漁港</t>
  </si>
  <si>
    <t>栄の浦漁港</t>
  </si>
  <si>
    <t>洲崎漁港</t>
  </si>
  <si>
    <t>川名漁港</t>
  </si>
  <si>
    <t>伊戸漁港</t>
  </si>
  <si>
    <t>（３）富崎港（第２種漁港）</t>
  </si>
  <si>
    <t>外　郭　施　設</t>
  </si>
  <si>
    <t>水　域　施　設</t>
  </si>
  <si>
    <t>漁船保管施設</t>
  </si>
  <si>
    <t>防　　波　　堤</t>
  </si>
  <si>
    <t>航　　　　　路</t>
  </si>
  <si>
    <t>漁具保管修理施設</t>
  </si>
  <si>
    <t>防　　砂　　堤</t>
  </si>
  <si>
    <t>泊　　　　　地</t>
  </si>
  <si>
    <t>蓄　養　施　設</t>
  </si>
  <si>
    <t>護　　　　　岸</t>
  </si>
  <si>
    <t>輸　送　施　設</t>
  </si>
  <si>
    <t>冷凍冷蔵施設</t>
  </si>
  <si>
    <t>係　留　施　設</t>
  </si>
  <si>
    <t>臨　港　道　路</t>
  </si>
  <si>
    <t>給　油　施　設</t>
  </si>
  <si>
    <t>岸　　　　　壁</t>
  </si>
  <si>
    <t>機　能　施　設</t>
  </si>
  <si>
    <t>漁港環境施設</t>
  </si>
  <si>
    <t>船　　揚　　場</t>
  </si>
  <si>
    <t>荷　　捌　　所</t>
  </si>
  <si>
    <t>漁船修理場</t>
  </si>
  <si>
    <t>物　　揚　　場</t>
  </si>
  <si>
    <t>野　　積　　場</t>
  </si>
  <si>
    <t>（２）船形港（第３種漁港）</t>
  </si>
  <si>
    <t>漁港管理施設</t>
  </si>
  <si>
    <t>突　　　　　堤</t>
  </si>
  <si>
    <t>離　　岸　　堤</t>
  </si>
  <si>
    <t>漁港厚生施設</t>
  </si>
  <si>
    <t>水　産　倉　庫</t>
  </si>
  <si>
    <t>給　水　施　設</t>
  </si>
  <si>
    <t>資料　南部漁港事務所</t>
  </si>
  <si>
    <t>（１） 館山港 （乙種地方港湾）</t>
  </si>
  <si>
    <t>船泊地</t>
  </si>
  <si>
    <t>野積場</t>
  </si>
  <si>
    <t>11,448 ㎡</t>
  </si>
  <si>
    <t>大賀標識灯</t>
  </si>
  <si>
    <t>魚揚岸壁</t>
  </si>
  <si>
    <t>荷捌地</t>
  </si>
  <si>
    <t>10,701 ㎡</t>
  </si>
  <si>
    <t>中防波堤標識灯</t>
  </si>
  <si>
    <t>荷揚場</t>
  </si>
  <si>
    <t>防波堤灯台</t>
  </si>
  <si>
    <t>2号防波堤標識灯</t>
  </si>
  <si>
    <t>防波堤</t>
  </si>
  <si>
    <t>（注）防波堤灯台：平成20年10月から太陽光発電に変更</t>
  </si>
  <si>
    <t>見　　　　　　物</t>
    <phoneticPr fontId="2"/>
  </si>
  <si>
    <t>坂　　　　　　田</t>
    <phoneticPr fontId="2"/>
  </si>
  <si>
    <t>洲　　　　　　崎</t>
    <phoneticPr fontId="2"/>
  </si>
  <si>
    <t>西　　川　　名</t>
    <phoneticPr fontId="2"/>
  </si>
  <si>
    <t>伊　　　　　戸</t>
    <phoneticPr fontId="2"/>
  </si>
  <si>
    <t>波　　左　　間</t>
    <phoneticPr fontId="2"/>
  </si>
  <si>
    <t>（４）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2"/>
  </si>
  <si>
    <t>各年2.1 農林業センサス</t>
    <rPh sb="0" eb="1">
      <t>カク</t>
    </rPh>
    <rPh sb="1" eb="2">
      <t>ネン</t>
    </rPh>
    <rPh sb="6" eb="7">
      <t>ノウギョウ</t>
    </rPh>
    <rPh sb="7" eb="8">
      <t>リン</t>
    </rPh>
    <rPh sb="8" eb="9">
      <t>ギョウ</t>
    </rPh>
    <phoneticPr fontId="2"/>
  </si>
  <si>
    <t>乗用トラクター</t>
    <rPh sb="0" eb="2">
      <t>ジョウヨウ</t>
    </rPh>
    <phoneticPr fontId="2"/>
  </si>
  <si>
    <t>動力田植機</t>
    <rPh sb="0" eb="2">
      <t>ドウリョク</t>
    </rPh>
    <rPh sb="2" eb="4">
      <t>タウエ</t>
    </rPh>
    <rPh sb="4" eb="5">
      <t>キ</t>
    </rPh>
    <phoneticPr fontId="2"/>
  </si>
  <si>
    <t>コンバイン</t>
    <phoneticPr fontId="2"/>
  </si>
  <si>
    <t>米麦用乾燥機</t>
    <rPh sb="0" eb="1">
      <t>コメ</t>
    </rPh>
    <rPh sb="1" eb="2">
      <t>ムギ</t>
    </rPh>
    <rPh sb="2" eb="3">
      <t>ヨウ</t>
    </rPh>
    <rPh sb="3" eb="6">
      <t>カンソウキ</t>
    </rPh>
    <phoneticPr fontId="2"/>
  </si>
  <si>
    <t>台　数</t>
    <rPh sb="0" eb="1">
      <t>ダイ</t>
    </rPh>
    <rPh sb="2" eb="3">
      <t>カズ</t>
    </rPh>
    <phoneticPr fontId="2"/>
  </si>
  <si>
    <t>（注） 共有の機械は除く。</t>
    <rPh sb="1" eb="2">
      <t>チュウ</t>
    </rPh>
    <rPh sb="4" eb="6">
      <t>キョウユウ</t>
    </rPh>
    <rPh sb="7" eb="9">
      <t>キカイ</t>
    </rPh>
    <rPh sb="10" eb="11">
      <t>ノゾ</t>
    </rPh>
    <phoneticPr fontId="2"/>
  </si>
  <si>
    <t>　　　 平成12年以降は，販売農家についての数値。令和２年は数値なし。</t>
    <rPh sb="25" eb="27">
      <t>レイワ</t>
    </rPh>
    <rPh sb="28" eb="29">
      <t>ネン</t>
    </rPh>
    <rPh sb="30" eb="32">
      <t>スウチ</t>
    </rPh>
    <phoneticPr fontId="2"/>
  </si>
  <si>
    <t>（５）　家畜 ・ 家きんの飼育頭羽数</t>
    <rPh sb="4" eb="6">
      <t>カチク</t>
    </rPh>
    <rPh sb="9" eb="10">
      <t>カ</t>
    </rPh>
    <rPh sb="13" eb="15">
      <t>シイク</t>
    </rPh>
    <rPh sb="15" eb="16">
      <t>トウ</t>
    </rPh>
    <rPh sb="16" eb="17">
      <t>ウ</t>
    </rPh>
    <rPh sb="17" eb="18">
      <t>スウ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</si>
  <si>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</si>
  <si>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</si>
  <si>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豚</t>
    <rPh sb="0" eb="1">
      <t>ブタ</t>
    </rPh>
    <phoneticPr fontId="2"/>
  </si>
  <si>
    <t>採卵鶏</t>
    <rPh sb="0" eb="1">
      <t>サイ</t>
    </rPh>
    <rPh sb="1" eb="2">
      <t>タマゴ</t>
    </rPh>
    <rPh sb="2" eb="3">
      <t>ニワトリ</t>
    </rPh>
    <phoneticPr fontId="2"/>
  </si>
  <si>
    <t>経営体数</t>
    <rPh sb="0" eb="3">
      <t>ケイエイタイ</t>
    </rPh>
    <rPh sb="3" eb="4">
      <t>スウ</t>
    </rPh>
    <phoneticPr fontId="2"/>
  </si>
  <si>
    <t>飼養頭数</t>
    <rPh sb="0" eb="2">
      <t>シヨウ</t>
    </rPh>
    <rPh sb="2" eb="4">
      <t>トウスウ</t>
    </rPh>
    <phoneticPr fontId="2"/>
  </si>
  <si>
    <t>飼養羽数</t>
    <rPh sb="0" eb="2">
      <t>シヨウ</t>
    </rPh>
    <rPh sb="2" eb="3">
      <t>ハネ</t>
    </rPh>
    <rPh sb="3" eb="4">
      <t>カズ</t>
    </rPh>
    <phoneticPr fontId="2"/>
  </si>
  <si>
    <t>ｘ　</t>
  </si>
  <si>
    <t>　　　 令和2年は，「農業事業体」についての数値。</t>
    <rPh sb="4" eb="6">
      <t>レイワ</t>
    </rPh>
    <rPh sb="7" eb="8">
      <t>ネン</t>
    </rPh>
    <rPh sb="11" eb="16">
      <t>ノウギョウジギョウタイ</t>
    </rPh>
    <rPh sb="22" eb="24">
      <t>スウチ</t>
    </rPh>
    <phoneticPr fontId="2"/>
  </si>
  <si>
    <t>令和2　　</t>
    <rPh sb="0" eb="2">
      <t>レイワ</t>
    </rPh>
    <phoneticPr fontId="2"/>
  </si>
  <si>
    <t>（注） 平成12年～平成27年は，販売農家についての数値。　　　　　　　　　　　　　               資料　情報課</t>
    <rPh sb="1" eb="2">
      <t>チュウ</t>
    </rPh>
    <rPh sb="10" eb="12">
      <t>ヘイセイ</t>
    </rPh>
    <rPh sb="14" eb="15">
      <t>ネン</t>
    </rPh>
    <rPh sb="57" eb="59">
      <t>シリョウ</t>
    </rPh>
    <rPh sb="60" eb="63">
      <t>ジョウホウカ</t>
    </rPh>
    <phoneticPr fontId="2"/>
  </si>
  <si>
    <t>２　農地転用</t>
  </si>
  <si>
    <t>（１）　地目別転用面積</t>
  </si>
  <si>
    <t xml:space="preserve">各年1月～12月	</t>
  </si>
  <si>
    <t>単位　ａ</t>
  </si>
  <si>
    <t>地　目</t>
  </si>
  <si>
    <t>平成30年</t>
  </si>
  <si>
    <t>平成元年</t>
  </si>
  <si>
    <t>令和2年</t>
  </si>
  <si>
    <t>令和3年</t>
  </si>
  <si>
    <t>令和4年</t>
  </si>
  <si>
    <t>総　　　数</t>
  </si>
  <si>
    <t>田</t>
  </si>
  <si>
    <t>畑</t>
  </si>
  <si>
    <t>資料　農業委員会事務局</t>
  </si>
  <si>
    <t>（２）　地区別転用面積</t>
  </si>
  <si>
    <t>地　区</t>
  </si>
  <si>
    <t>令和元年</t>
  </si>
  <si>
    <t>　館　　山</t>
  </si>
  <si>
    <t>　北　　条</t>
  </si>
  <si>
    <t>　那　　古</t>
  </si>
  <si>
    <t>　船　　形</t>
  </si>
  <si>
    <t>　西　　岬</t>
  </si>
  <si>
    <t>　神　　戸</t>
  </si>
  <si>
    <t>　富　　崎</t>
  </si>
  <si>
    <t>　豊　　房</t>
  </si>
  <si>
    <t>　館　　野</t>
  </si>
  <si>
    <t>　九　　重</t>
  </si>
  <si>
    <t>（３）　用途別転用面積</t>
  </si>
  <si>
    <t>地　　区</t>
  </si>
  <si>
    <t>一般住宅</t>
  </si>
  <si>
    <t>貸家，アパート</t>
  </si>
  <si>
    <t>社員従業員社宅寮</t>
  </si>
  <si>
    <t>工場，事業所</t>
  </si>
  <si>
    <t>倉庫，資材置場</t>
  </si>
  <si>
    <t>学校寮</t>
  </si>
  <si>
    <t>農家住宅</t>
  </si>
  <si>
    <t>病院，診療所</t>
  </si>
  <si>
    <t>公共施設，その他</t>
  </si>
  <si>
    <t xml:space="preserve">         資料　農業委員会事務局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</si>
</sst>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;[Red]\-#,##0\ "/>
    <numFmt numFmtId="177" formatCode="#,##0_);[Red]\(#,##0\)"/>
    <numFmt numFmtId="178" formatCode="0.0_ "/>
    <numFmt numFmtId="179" formatCode="#,##0.0_);[Red]\(#,##0.0\)"/>
    <numFmt numFmtId="180" formatCode="#,##0_ "/>
    <numFmt numFmtId="181" formatCode="0_ "/>
    <numFmt numFmtId="182" formatCode="#,##0.00&quot;m&quot;\ "/>
    <numFmt numFmtId="183" formatCode="#,##0&quot;㎡&quot;\ "/>
    <numFmt numFmtId="184" formatCode="#,##0&quot;m&quot;\ "/>
    <numFmt numFmtId="185" formatCode="#,##0.0&quot;m&quot;\ "/>
    <numFmt numFmtId="186" formatCode="0_);[Red]\(0\)"/>
    <numFmt numFmtId="187" formatCode="#,##0.0&quot;ｶﾝﾃﾞﾗ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654">
    <xf numFmtId="0" fontId="0" fillId="0" borderId="0" xfId="0"/>
    <xf numFmtId="0" fontId="3" fillId="0" borderId="0" xfId="0" applyFont="1"/>
    <xf numFmtId="49" fontId="3" fillId="0" borderId="12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0" xfId="0" applyNumberFormat="1" applyFont="1"/>
    <xf numFmtId="49" fontId="3" fillId="0" borderId="0" xfId="0" applyNumberFormat="1" applyFont="1" applyFill="1" applyBorder="1" applyAlignment="1">
      <alignment vertical="center"/>
    </xf>
    <xf numFmtId="180" fontId="3" fillId="0" borderId="0" xfId="0" quotePrefix="1" applyNumberFormat="1" applyFont="1" applyAlignment="1">
      <alignment horizontal="right" vertical="center"/>
    </xf>
    <xf numFmtId="0" fontId="3" fillId="0" borderId="7" xfId="0" applyFont="1" applyBorder="1"/>
    <xf numFmtId="49" fontId="3" fillId="0" borderId="0" xfId="0" applyNumberFormat="1" applyFont="1" applyBorder="1" applyAlignment="1">
      <alignment horizontal="distributed" vertical="center"/>
    </xf>
    <xf numFmtId="180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distributed" vertical="center"/>
    </xf>
    <xf numFmtId="49" fontId="3" fillId="0" borderId="9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/>
    <xf numFmtId="0" fontId="3" fillId="0" borderId="1" xfId="0" applyFont="1" applyBorder="1" applyAlignment="1">
      <alignment horizontal="distributed" vertical="center"/>
    </xf>
    <xf numFmtId="18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7" xfId="0" applyFont="1" applyFill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distributed" vertical="top"/>
    </xf>
    <xf numFmtId="0" fontId="3" fillId="0" borderId="11" xfId="0" applyFont="1" applyBorder="1"/>
    <xf numFmtId="0" fontId="3" fillId="0" borderId="0" xfId="0" applyFont="1" applyBorder="1" applyAlignment="1">
      <alignment horizontal="left" vertical="center"/>
    </xf>
    <xf numFmtId="185" fontId="3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Fill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0" fontId="3" fillId="0" borderId="0" xfId="3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distributed" vertical="center"/>
    </xf>
    <xf numFmtId="49" fontId="3" fillId="0" borderId="12" xfId="2" applyNumberFormat="1" applyFont="1" applyFill="1" applyBorder="1" applyAlignment="1">
      <alignment horizontal="left" vertical="center"/>
    </xf>
    <xf numFmtId="49" fontId="3" fillId="0" borderId="12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distributed" vertical="center"/>
    </xf>
    <xf numFmtId="177" fontId="3" fillId="0" borderId="0" xfId="0" quotePrefix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distributed" vertical="center"/>
    </xf>
    <xf numFmtId="49" fontId="5" fillId="0" borderId="0" xfId="3" applyNumberFormat="1" applyFont="1" applyFill="1" applyBorder="1" applyAlignment="1">
      <alignment vertical="center"/>
    </xf>
    <xf numFmtId="0" fontId="5" fillId="0" borderId="0" xfId="0" applyFon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2" applyFont="1" applyBorder="1" applyAlignment="1">
      <alignment vertical="center"/>
    </xf>
    <xf numFmtId="49" fontId="5" fillId="0" borderId="7" xfId="2" applyNumberFormat="1" applyFont="1" applyFill="1" applyBorder="1" applyAlignment="1">
      <alignment horizontal="distributed" vertical="center"/>
    </xf>
    <xf numFmtId="49" fontId="3" fillId="0" borderId="9" xfId="2" applyNumberFormat="1" applyFont="1" applyFill="1" applyBorder="1" applyAlignment="1">
      <alignment horizontal="left" vertical="center"/>
    </xf>
    <xf numFmtId="180" fontId="3" fillId="0" borderId="7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vertical="center"/>
    </xf>
    <xf numFmtId="0" fontId="3" fillId="0" borderId="10" xfId="2" applyFont="1" applyFill="1" applyBorder="1"/>
    <xf numFmtId="0" fontId="3" fillId="0" borderId="4" xfId="2" applyFont="1" applyFill="1" applyBorder="1"/>
    <xf numFmtId="0" fontId="3" fillId="0" borderId="14" xfId="2" applyFont="1" applyFill="1" applyBorder="1"/>
    <xf numFmtId="180" fontId="3" fillId="0" borderId="0" xfId="2" applyNumberFormat="1" applyFont="1" applyFill="1" applyBorder="1" applyAlignment="1">
      <alignment horizontal="right" vertical="center"/>
    </xf>
    <xf numFmtId="49" fontId="3" fillId="0" borderId="7" xfId="2" applyNumberFormat="1" applyFont="1" applyFill="1" applyBorder="1" applyAlignment="1">
      <alignment horizontal="distributed" vertical="center"/>
    </xf>
    <xf numFmtId="49" fontId="3" fillId="0" borderId="9" xfId="2" applyNumberFormat="1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0" borderId="14" xfId="2" applyFont="1" applyFill="1" applyBorder="1"/>
    <xf numFmtId="0" fontId="1" fillId="0" borderId="9" xfId="2" applyFont="1" applyFill="1" applyBorder="1" applyAlignment="1">
      <alignment horizontal="center" vertical="center" textRotation="255"/>
    </xf>
    <xf numFmtId="0" fontId="1" fillId="0" borderId="10" xfId="2" applyFont="1" applyFill="1" applyBorder="1"/>
    <xf numFmtId="0" fontId="1" fillId="0" borderId="14" xfId="3" applyFont="1" applyFill="1" applyBorder="1">
      <alignment vertical="center"/>
    </xf>
    <xf numFmtId="0" fontId="1" fillId="0" borderId="12" xfId="3" applyFont="1" applyFill="1" applyBorder="1">
      <alignment vertical="center"/>
    </xf>
    <xf numFmtId="0" fontId="1" fillId="0" borderId="10" xfId="3" applyFont="1" applyFill="1" applyBorder="1">
      <alignment vertical="center"/>
    </xf>
    <xf numFmtId="0" fontId="1" fillId="0" borderId="9" xfId="3" applyFont="1" applyFill="1" applyBorder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Border="1" applyAlignment="1">
      <alignment vertical="center"/>
    </xf>
    <xf numFmtId="177" fontId="3" fillId="0" borderId="0" xfId="0" quotePrefix="1" applyNumberFormat="1" applyFont="1" applyFill="1" applyAlignment="1">
      <alignment horizontal="right" vertical="center"/>
    </xf>
    <xf numFmtId="177" fontId="3" fillId="0" borderId="0" xfId="0" applyNumberFormat="1" applyFont="1"/>
    <xf numFmtId="0" fontId="3" fillId="0" borderId="0" xfId="3" applyFont="1" applyFill="1">
      <alignment vertical="center"/>
    </xf>
    <xf numFmtId="0" fontId="5" fillId="0" borderId="0" xfId="3" applyFont="1" applyFill="1">
      <alignment vertical="center"/>
    </xf>
    <xf numFmtId="0" fontId="10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9" xfId="2" applyFont="1" applyFill="1" applyBorder="1"/>
    <xf numFmtId="0" fontId="1" fillId="0" borderId="12" xfId="0" applyFont="1" applyFill="1" applyBorder="1" applyAlignment="1">
      <alignment horizontal="center" vertical="center" textRotation="255"/>
    </xf>
    <xf numFmtId="0" fontId="1" fillId="0" borderId="9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3" fillId="0" borderId="9" xfId="2" applyFont="1" applyFill="1" applyBorder="1" applyAlignment="1">
      <alignment vertical="center" textRotation="255" shrinkToFit="1"/>
    </xf>
    <xf numFmtId="49" fontId="3" fillId="0" borderId="7" xfId="2" applyNumberFormat="1" applyFont="1" applyFill="1" applyBorder="1" applyAlignment="1">
      <alignment vertical="center"/>
    </xf>
    <xf numFmtId="0" fontId="3" fillId="0" borderId="7" xfId="0" applyFont="1" applyFill="1" applyBorder="1"/>
    <xf numFmtId="0" fontId="1" fillId="0" borderId="0" xfId="2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3" fillId="0" borderId="0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2" xfId="2" applyFont="1" applyFill="1" applyBorder="1" applyAlignment="1">
      <alignment vertical="center" textRotation="255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86" fontId="3" fillId="0" borderId="0" xfId="2" applyNumberFormat="1" applyFont="1" applyFill="1" applyBorder="1" applyAlignment="1">
      <alignment horizontal="right" vertical="center"/>
    </xf>
    <xf numFmtId="186" fontId="3" fillId="0" borderId="0" xfId="2" applyNumberFormat="1" applyFont="1" applyFill="1" applyBorder="1" applyAlignment="1">
      <alignment vertical="center"/>
    </xf>
    <xf numFmtId="186" fontId="3" fillId="0" borderId="0" xfId="0" applyNumberFormat="1" applyFont="1" applyFill="1" applyAlignment="1">
      <alignment vertical="center"/>
    </xf>
    <xf numFmtId="180" fontId="3" fillId="0" borderId="0" xfId="2" quotePrefix="1" applyNumberFormat="1" applyFont="1" applyFill="1" applyAlignment="1">
      <alignment horizontal="right" vertical="center"/>
    </xf>
    <xf numFmtId="186" fontId="3" fillId="0" borderId="0" xfId="0" applyNumberFormat="1" applyFont="1" applyFill="1" applyAlignment="1">
      <alignment horizontal="right" vertical="center"/>
    </xf>
    <xf numFmtId="186" fontId="3" fillId="0" borderId="0" xfId="2" applyNumberFormat="1" applyFont="1" applyFill="1" applyAlignment="1">
      <alignment vertical="center"/>
    </xf>
    <xf numFmtId="186" fontId="3" fillId="0" borderId="0" xfId="2" applyNumberFormat="1" applyFont="1" applyFill="1" applyAlignment="1">
      <alignment horizontal="right" vertical="center"/>
    </xf>
    <xf numFmtId="186" fontId="3" fillId="0" borderId="0" xfId="2" quotePrefix="1" applyNumberFormat="1" applyFont="1" applyFill="1" applyAlignment="1">
      <alignment horizontal="right" vertical="center"/>
    </xf>
    <xf numFmtId="186" fontId="3" fillId="0" borderId="0" xfId="2" quotePrefix="1" applyNumberFormat="1" applyFont="1" applyFill="1" applyBorder="1" applyAlignment="1">
      <alignment horizontal="right" vertical="center"/>
    </xf>
    <xf numFmtId="186" fontId="3" fillId="0" borderId="7" xfId="2" applyNumberFormat="1" applyFont="1" applyFill="1" applyBorder="1" applyAlignment="1">
      <alignment horizontal="right" vertical="center"/>
    </xf>
    <xf numFmtId="186" fontId="3" fillId="0" borderId="7" xfId="2" applyNumberFormat="1" applyFont="1" applyFill="1" applyBorder="1" applyAlignment="1">
      <alignment vertical="center"/>
    </xf>
    <xf numFmtId="186" fontId="3" fillId="0" borderId="7" xfId="0" applyNumberFormat="1" applyFont="1" applyFill="1" applyBorder="1"/>
    <xf numFmtId="186" fontId="3" fillId="0" borderId="0" xfId="0" applyNumberFormat="1" applyFont="1" applyFill="1"/>
    <xf numFmtId="186" fontId="3" fillId="0" borderId="0" xfId="1" applyNumberFormat="1" applyFont="1" applyFill="1" applyBorder="1" applyAlignment="1">
      <alignment horizontal="right" vertical="center"/>
    </xf>
    <xf numFmtId="186" fontId="3" fillId="0" borderId="7" xfId="1" applyNumberFormat="1" applyFont="1" applyFill="1" applyBorder="1" applyAlignment="1">
      <alignment horizontal="right" vertical="center"/>
    </xf>
    <xf numFmtId="186" fontId="3" fillId="0" borderId="1" xfId="0" applyNumberFormat="1" applyFont="1" applyFill="1" applyBorder="1" applyAlignment="1">
      <alignment vertical="center"/>
    </xf>
    <xf numFmtId="186" fontId="3" fillId="0" borderId="0" xfId="0" applyNumberFormat="1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177" fontId="3" fillId="0" borderId="0" xfId="2" quotePrefix="1" applyNumberFormat="1" applyFont="1" applyFill="1" applyAlignment="1">
      <alignment horizontal="right" vertical="center"/>
    </xf>
    <xf numFmtId="177" fontId="3" fillId="0" borderId="0" xfId="2" applyNumberFormat="1" applyFont="1" applyFill="1" applyAlignment="1">
      <alignment vertical="center"/>
    </xf>
    <xf numFmtId="0" fontId="3" fillId="0" borderId="0" xfId="3" applyFont="1">
      <alignment vertical="center"/>
    </xf>
    <xf numFmtId="0" fontId="12" fillId="0" borderId="0" xfId="3" applyFont="1" applyFill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0" fontId="5" fillId="0" borderId="1" xfId="2" applyFont="1" applyFill="1" applyBorder="1" applyAlignment="1"/>
    <xf numFmtId="0" fontId="8" fillId="0" borderId="1" xfId="0" applyFont="1" applyFill="1" applyBorder="1" applyAlignment="1"/>
    <xf numFmtId="0" fontId="5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top"/>
    </xf>
    <xf numFmtId="180" fontId="3" fillId="0" borderId="0" xfId="0" applyNumberFormat="1" applyFont="1" applyAlignment="1">
      <alignment horizontal="right" vertical="center" indent="1"/>
    </xf>
    <xf numFmtId="180" fontId="3" fillId="0" borderId="0" xfId="0" applyNumberFormat="1" applyFont="1" applyBorder="1" applyAlignment="1">
      <alignment horizontal="right" vertical="center" indent="1"/>
    </xf>
    <xf numFmtId="180" fontId="3" fillId="0" borderId="0" xfId="0" applyNumberFormat="1" applyFont="1" applyFill="1" applyBorder="1" applyAlignment="1">
      <alignment horizontal="right" vertical="center" indent="1"/>
    </xf>
    <xf numFmtId="180" fontId="3" fillId="0" borderId="7" xfId="0" applyNumberFormat="1" applyFont="1" applyFill="1" applyBorder="1" applyAlignment="1">
      <alignment horizontal="right" vertical="center" indent="1"/>
    </xf>
    <xf numFmtId="49" fontId="5" fillId="0" borderId="1" xfId="0" applyNumberFormat="1" applyFont="1" applyFill="1" applyBorder="1" applyAlignment="1">
      <alignment vertical="center"/>
    </xf>
    <xf numFmtId="0" fontId="3" fillId="0" borderId="7" xfId="3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vertical="center"/>
    </xf>
    <xf numFmtId="49" fontId="3" fillId="0" borderId="1" xfId="2" applyNumberFormat="1" applyFont="1" applyFill="1" applyBorder="1" applyAlignment="1">
      <alignment horizontal="distributed" vertical="center"/>
    </xf>
    <xf numFmtId="49" fontId="3" fillId="0" borderId="11" xfId="2" applyNumberFormat="1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186" fontId="3" fillId="0" borderId="0" xfId="0" applyNumberFormat="1" applyFont="1" applyFill="1" applyBorder="1" applyAlignment="1">
      <alignment horizontal="right" vertical="center" indent="1"/>
    </xf>
    <xf numFmtId="186" fontId="3" fillId="0" borderId="0" xfId="0" applyNumberFormat="1" applyFont="1" applyAlignment="1">
      <alignment horizontal="right" vertical="center" indent="1"/>
    </xf>
    <xf numFmtId="186" fontId="3" fillId="0" borderId="7" xfId="0" applyNumberFormat="1" applyFont="1" applyFill="1" applyBorder="1" applyAlignment="1">
      <alignment horizontal="right" vertical="center" indent="1"/>
    </xf>
    <xf numFmtId="177" fontId="3" fillId="0" borderId="0" xfId="1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180" fontId="3" fillId="2" borderId="0" xfId="0" applyNumberFormat="1" applyFont="1" applyFill="1" applyAlignment="1">
      <alignment vertical="center"/>
    </xf>
    <xf numFmtId="180" fontId="3" fillId="2" borderId="0" xfId="0" quotePrefix="1" applyNumberFormat="1" applyFont="1" applyFill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4" fillId="0" borderId="12" xfId="3" applyNumberFormat="1" applyFont="1" applyFill="1" applyBorder="1" applyAlignment="1">
      <alignment horizontal="left" vertical="center"/>
    </xf>
    <xf numFmtId="0" fontId="14" fillId="0" borderId="12" xfId="3" applyNumberFormat="1" applyFont="1" applyFill="1" applyBorder="1" applyAlignment="1">
      <alignment horizontal="left" vertical="center" indent="2"/>
    </xf>
    <xf numFmtId="0" fontId="5" fillId="0" borderId="0" xfId="3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" xfId="3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 textRotation="255"/>
    </xf>
    <xf numFmtId="0" fontId="3" fillId="0" borderId="0" xfId="2" applyFont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distributed" vertical="center" wrapText="1"/>
    </xf>
    <xf numFmtId="49" fontId="3" fillId="0" borderId="0" xfId="2" applyNumberFormat="1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top"/>
    </xf>
    <xf numFmtId="0" fontId="5" fillId="0" borderId="6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80" fontId="3" fillId="0" borderId="10" xfId="0" applyNumberFormat="1" applyFont="1" applyBorder="1" applyAlignment="1">
      <alignment vertical="center"/>
    </xf>
    <xf numFmtId="180" fontId="3" fillId="0" borderId="7" xfId="0" applyNumberFormat="1" applyFont="1" applyBorder="1" applyAlignment="1">
      <alignment vertical="center"/>
    </xf>
    <xf numFmtId="180" fontId="3" fillId="0" borderId="7" xfId="0" applyNumberFormat="1" applyFont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 indent="1"/>
    </xf>
    <xf numFmtId="180" fontId="3" fillId="0" borderId="0" xfId="0" quotePrefix="1" applyNumberFormat="1" applyFont="1" applyFill="1" applyBorder="1" applyAlignment="1">
      <alignment horizontal="right" vertical="center" indent="1"/>
    </xf>
    <xf numFmtId="180" fontId="3" fillId="0" borderId="10" xfId="0" applyNumberFormat="1" applyFont="1" applyFill="1" applyBorder="1" applyAlignment="1">
      <alignment horizontal="right" vertical="center" indent="1"/>
    </xf>
    <xf numFmtId="180" fontId="3" fillId="0" borderId="7" xfId="0" quotePrefix="1" applyNumberFormat="1" applyFont="1" applyFill="1" applyBorder="1" applyAlignment="1">
      <alignment horizontal="right" vertical="center" indent="1"/>
    </xf>
    <xf numFmtId="0" fontId="3" fillId="0" borderId="9" xfId="0" applyFont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7" xfId="0" quotePrefix="1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vertical="center"/>
    </xf>
    <xf numFmtId="177" fontId="3" fillId="0" borderId="0" xfId="0" quotePrefix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180" fontId="3" fillId="0" borderId="7" xfId="0" quotePrefix="1" applyNumberFormat="1" applyFont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vertical="center"/>
    </xf>
    <xf numFmtId="180" fontId="3" fillId="2" borderId="10" xfId="0" applyNumberFormat="1" applyFont="1" applyFill="1" applyBorder="1" applyAlignment="1">
      <alignment vertical="center"/>
    </xf>
    <xf numFmtId="180" fontId="3" fillId="2" borderId="7" xfId="0" applyNumberFormat="1" applyFont="1" applyFill="1" applyBorder="1" applyAlignment="1">
      <alignment vertical="center"/>
    </xf>
    <xf numFmtId="180" fontId="3" fillId="2" borderId="7" xfId="0" applyNumberFormat="1" applyFont="1" applyFill="1" applyBorder="1" applyAlignment="1">
      <alignment horizontal="right" vertical="center"/>
    </xf>
    <xf numFmtId="180" fontId="3" fillId="2" borderId="7" xfId="0" quotePrefix="1" applyNumberFormat="1" applyFont="1" applyFill="1" applyBorder="1" applyAlignment="1">
      <alignment horizontal="right" vertical="center"/>
    </xf>
    <xf numFmtId="177" fontId="3" fillId="0" borderId="0" xfId="0" applyNumberFormat="1" applyFont="1" applyFill="1"/>
    <xf numFmtId="177" fontId="14" fillId="0" borderId="0" xfId="3" applyNumberFormat="1" applyFont="1" applyFill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vertical="center"/>
    </xf>
    <xf numFmtId="0" fontId="1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quotePrefix="1" applyNumberFormat="1" applyFont="1" applyFill="1" applyBorder="1" applyAlignment="1">
      <alignment vertical="center"/>
    </xf>
    <xf numFmtId="177" fontId="3" fillId="0" borderId="7" xfId="0" quotePrefix="1" applyNumberFormat="1" applyFont="1" applyFill="1" applyBorder="1" applyAlignment="1">
      <alignment vertical="center"/>
    </xf>
    <xf numFmtId="186" fontId="3" fillId="0" borderId="0" xfId="2" quotePrefix="1" applyNumberFormat="1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center"/>
    </xf>
    <xf numFmtId="177" fontId="14" fillId="0" borderId="0" xfId="3" applyNumberFormat="1" applyFont="1" applyFill="1" applyBorder="1" applyAlignment="1">
      <alignment horizontal="left" vertical="center" indent="3"/>
    </xf>
    <xf numFmtId="49" fontId="3" fillId="0" borderId="0" xfId="3" applyNumberFormat="1" applyFont="1" applyFill="1" applyBorder="1" applyAlignment="1">
      <alignment horizontal="center" vertical="center"/>
    </xf>
    <xf numFmtId="177" fontId="14" fillId="0" borderId="14" xfId="3" applyNumberFormat="1" applyFont="1" applyFill="1" applyBorder="1" applyAlignment="1">
      <alignment vertical="center"/>
    </xf>
    <xf numFmtId="49" fontId="3" fillId="0" borderId="12" xfId="3" applyNumberFormat="1" applyFont="1" applyFill="1" applyBorder="1" applyAlignment="1">
      <alignment horizontal="center" vertical="center"/>
    </xf>
    <xf numFmtId="49" fontId="3" fillId="0" borderId="7" xfId="3" applyNumberFormat="1" applyFont="1" applyFill="1" applyBorder="1" applyAlignment="1">
      <alignment horizontal="center" vertical="center"/>
    </xf>
    <xf numFmtId="177" fontId="14" fillId="0" borderId="10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77" fontId="3" fillId="0" borderId="0" xfId="2" applyNumberFormat="1" applyFont="1" applyFill="1" applyAlignment="1">
      <alignment horizontal="right" vertical="center"/>
    </xf>
    <xf numFmtId="177" fontId="3" fillId="0" borderId="7" xfId="2" applyNumberFormat="1" applyFont="1" applyFill="1" applyBorder="1" applyAlignment="1">
      <alignment horizontal="right" vertical="center"/>
    </xf>
    <xf numFmtId="177" fontId="3" fillId="0" borderId="7" xfId="2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center" vertical="center"/>
    </xf>
    <xf numFmtId="177" fontId="3" fillId="0" borderId="10" xfId="0" quotePrefix="1" applyNumberFormat="1" applyFont="1" applyFill="1" applyBorder="1" applyAlignment="1">
      <alignment horizontal="right" vertical="center"/>
    </xf>
    <xf numFmtId="186" fontId="3" fillId="0" borderId="7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3" xfId="2" applyFont="1" applyFill="1" applyBorder="1" applyAlignment="1">
      <alignment horizontal="right" vertical="center"/>
    </xf>
    <xf numFmtId="186" fontId="3" fillId="0" borderId="13" xfId="2" applyNumberFormat="1" applyFont="1" applyFill="1" applyBorder="1" applyAlignment="1">
      <alignment horizontal="right" vertical="center"/>
    </xf>
    <xf numFmtId="180" fontId="3" fillId="0" borderId="14" xfId="0" quotePrefix="1" applyNumberFormat="1" applyFont="1" applyFill="1" applyBorder="1" applyAlignment="1">
      <alignment horizontal="right" vertical="center" indent="1"/>
    </xf>
    <xf numFmtId="180" fontId="3" fillId="0" borderId="14" xfId="0" applyNumberFormat="1" applyFont="1" applyFill="1" applyBorder="1" applyAlignment="1">
      <alignment horizontal="right" vertical="center" indent="1"/>
    </xf>
    <xf numFmtId="177" fontId="3" fillId="0" borderId="0" xfId="0" quotePrefix="1" applyNumberFormat="1" applyFont="1" applyFill="1" applyBorder="1" applyAlignment="1">
      <alignment horizontal="right" vertical="center" indent="1"/>
    </xf>
    <xf numFmtId="180" fontId="3" fillId="0" borderId="17" xfId="0" quotePrefix="1" applyNumberFormat="1" applyFont="1" applyFill="1" applyBorder="1" applyAlignment="1">
      <alignment horizontal="right" vertical="center"/>
    </xf>
    <xf numFmtId="180" fontId="3" fillId="0" borderId="14" xfId="0" quotePrefix="1" applyNumberFormat="1" applyFont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80" fontId="3" fillId="0" borderId="14" xfId="0" quotePrefix="1" applyNumberFormat="1" applyFont="1" applyFill="1" applyBorder="1" applyAlignment="1">
      <alignment horizontal="right" vertical="center"/>
    </xf>
    <xf numFmtId="180" fontId="3" fillId="0" borderId="17" xfId="2" applyNumberFormat="1" applyFont="1" applyFill="1" applyBorder="1" applyAlignment="1">
      <alignment horizontal="right" vertical="center"/>
    </xf>
    <xf numFmtId="181" fontId="3" fillId="0" borderId="14" xfId="0" applyNumberFormat="1" applyFont="1" applyFill="1" applyBorder="1" applyAlignment="1">
      <alignment horizontal="right" vertical="center"/>
    </xf>
    <xf numFmtId="181" fontId="3" fillId="0" borderId="14" xfId="0" quotePrefix="1" applyNumberFormat="1" applyFont="1" applyFill="1" applyBorder="1" applyAlignment="1">
      <alignment horizontal="right" vertical="center"/>
    </xf>
    <xf numFmtId="180" fontId="3" fillId="0" borderId="17" xfId="0" applyNumberFormat="1" applyFont="1" applyFill="1" applyBorder="1" applyAlignment="1">
      <alignment horizontal="right" vertical="center"/>
    </xf>
    <xf numFmtId="180" fontId="3" fillId="0" borderId="8" xfId="0" applyNumberFormat="1" applyFont="1" applyBorder="1" applyAlignment="1">
      <alignment horizontal="right" vertical="center"/>
    </xf>
    <xf numFmtId="180" fontId="3" fillId="0" borderId="10" xfId="0" quotePrefix="1" applyNumberFormat="1" applyFont="1" applyBorder="1" applyAlignment="1">
      <alignment horizontal="right" vertical="center"/>
    </xf>
    <xf numFmtId="180" fontId="3" fillId="0" borderId="5" xfId="0" quotePrefix="1" applyNumberFormat="1" applyFont="1" applyFill="1" applyBorder="1" applyAlignment="1">
      <alignment horizontal="right" vertical="center"/>
    </xf>
    <xf numFmtId="176" fontId="3" fillId="0" borderId="4" xfId="1" applyNumberFormat="1" applyFont="1" applyBorder="1" applyAlignment="1">
      <alignment vertical="center"/>
    </xf>
    <xf numFmtId="186" fontId="3" fillId="0" borderId="14" xfId="0" applyNumberFormat="1" applyFont="1" applyBorder="1" applyAlignment="1">
      <alignment vertical="center"/>
    </xf>
    <xf numFmtId="186" fontId="3" fillId="0" borderId="14" xfId="0" applyNumberFormat="1" applyFont="1" applyBorder="1" applyAlignment="1">
      <alignment horizontal="right" vertical="center"/>
    </xf>
    <xf numFmtId="186" fontId="3" fillId="0" borderId="14" xfId="0" quotePrefix="1" applyNumberFormat="1" applyFont="1" applyFill="1" applyBorder="1" applyAlignment="1">
      <alignment vertical="center"/>
    </xf>
    <xf numFmtId="186" fontId="3" fillId="0" borderId="14" xfId="0" quotePrefix="1" applyNumberFormat="1" applyFont="1" applyFill="1" applyBorder="1" applyAlignment="1">
      <alignment horizontal="right" vertical="center"/>
    </xf>
    <xf numFmtId="180" fontId="3" fillId="0" borderId="17" xfId="0" quotePrefix="1" applyNumberFormat="1" applyFont="1" applyBorder="1" applyAlignment="1">
      <alignment horizontal="right" vertical="center"/>
    </xf>
    <xf numFmtId="181" fontId="3" fillId="0" borderId="17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right" vertical="center"/>
    </xf>
    <xf numFmtId="177" fontId="3" fillId="0" borderId="0" xfId="3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86" fontId="16" fillId="0" borderId="0" xfId="0" applyNumberFormat="1" applyFont="1" applyFill="1" applyBorder="1" applyAlignment="1">
      <alignment horizontal="right" vertical="center" indent="1"/>
    </xf>
    <xf numFmtId="186" fontId="16" fillId="2" borderId="0" xfId="0" applyNumberFormat="1" applyFont="1" applyFill="1" applyAlignment="1">
      <alignment horizontal="right" vertical="center" indent="1"/>
    </xf>
    <xf numFmtId="186" fontId="16" fillId="2" borderId="0" xfId="0" applyNumberFormat="1" applyFont="1" applyFill="1" applyBorder="1" applyAlignment="1">
      <alignment horizontal="right" vertical="center" indent="1"/>
    </xf>
    <xf numFmtId="186" fontId="16" fillId="0" borderId="7" xfId="0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86" fontId="3" fillId="2" borderId="0" xfId="0" applyNumberFormat="1" applyFont="1" applyFill="1" applyAlignment="1">
      <alignment horizontal="right" vertical="center" indent="1"/>
    </xf>
    <xf numFmtId="186" fontId="3" fillId="2" borderId="0" xfId="0" applyNumberFormat="1" applyFont="1" applyFill="1" applyBorder="1" applyAlignment="1">
      <alignment horizontal="right" vertical="center" indent="1"/>
    </xf>
    <xf numFmtId="183" fontId="18" fillId="0" borderId="11" xfId="0" applyNumberFormat="1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/>
    <xf numFmtId="0" fontId="19" fillId="0" borderId="1" xfId="0" applyFont="1" applyBorder="1" applyAlignment="1">
      <alignment horizontal="distributed" vertical="center" shrinkToFit="1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distributed" vertical="center"/>
    </xf>
    <xf numFmtId="0" fontId="18" fillId="0" borderId="4" xfId="0" applyFont="1" applyFill="1" applyBorder="1" applyAlignment="1">
      <alignment vertical="center"/>
    </xf>
    <xf numFmtId="183" fontId="18" fillId="0" borderId="1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84" fontId="18" fillId="0" borderId="0" xfId="0" applyNumberFormat="1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vertical="center"/>
    </xf>
    <xf numFmtId="183" fontId="18" fillId="0" borderId="12" xfId="0" applyNumberFormat="1" applyFont="1" applyFill="1" applyBorder="1" applyAlignment="1">
      <alignment horizontal="right" vertical="center"/>
    </xf>
    <xf numFmtId="187" fontId="18" fillId="0" borderId="0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distributed" vertical="center"/>
    </xf>
    <xf numFmtId="184" fontId="18" fillId="0" borderId="7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20" fontId="18" fillId="0" borderId="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7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176" fontId="18" fillId="0" borderId="0" xfId="1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183" fontId="18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justify" vertical="center"/>
    </xf>
    <xf numFmtId="182" fontId="18" fillId="0" borderId="0" xfId="0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vertical="center"/>
    </xf>
    <xf numFmtId="183" fontId="18" fillId="0" borderId="0" xfId="1" applyNumberFormat="1" applyFont="1" applyFill="1" applyBorder="1" applyAlignment="1">
      <alignment horizontal="right" vertical="center"/>
    </xf>
    <xf numFmtId="182" fontId="18" fillId="0" borderId="0" xfId="0" applyNumberFormat="1" applyFont="1" applyFill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0" xfId="0" applyFont="1" applyBorder="1" applyAlignment="1">
      <alignment horizontal="justify" vertical="justify"/>
    </xf>
    <xf numFmtId="0" fontId="18" fillId="0" borderId="7" xfId="0" applyFont="1" applyBorder="1" applyAlignment="1">
      <alignment horizontal="justify" vertical="justify"/>
    </xf>
    <xf numFmtId="182" fontId="18" fillId="0" borderId="7" xfId="0" applyNumberFormat="1" applyFont="1" applyFill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7" xfId="0" applyFont="1" applyBorder="1" applyAlignment="1">
      <alignment horizontal="justify" vertical="center"/>
    </xf>
    <xf numFmtId="183" fontId="18" fillId="0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horizontal="distributed" vertical="center"/>
    </xf>
    <xf numFmtId="0" fontId="18" fillId="0" borderId="0" xfId="0" applyFont="1" applyBorder="1" applyAlignment="1">
      <alignment vertical="center" shrinkToFit="1"/>
    </xf>
    <xf numFmtId="183" fontId="18" fillId="0" borderId="0" xfId="0" applyNumberFormat="1" applyFont="1" applyBorder="1" applyAlignment="1">
      <alignment vertical="center"/>
    </xf>
    <xf numFmtId="0" fontId="18" fillId="0" borderId="0" xfId="0" applyFont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distributed" vertical="center"/>
    </xf>
    <xf numFmtId="183" fontId="18" fillId="0" borderId="0" xfId="0" applyNumberFormat="1" applyFont="1" applyFill="1" applyBorder="1" applyAlignment="1">
      <alignment horizontal="right" vertical="center"/>
    </xf>
    <xf numFmtId="182" fontId="18" fillId="0" borderId="12" xfId="0" applyNumberFormat="1" applyFont="1" applyFill="1" applyBorder="1" applyAlignment="1">
      <alignment vertical="center"/>
    </xf>
    <xf numFmtId="182" fontId="18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Fill="1" applyBorder="1" applyAlignment="1">
      <alignment horizontal="justify" vertical="center"/>
    </xf>
    <xf numFmtId="0" fontId="18" fillId="0" borderId="7" xfId="0" applyFont="1" applyFill="1" applyBorder="1" applyAlignment="1">
      <alignment horizontal="justify" vertical="center"/>
    </xf>
    <xf numFmtId="183" fontId="18" fillId="0" borderId="7" xfId="0" applyNumberFormat="1" applyFont="1" applyBorder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right" vertical="center" indent="1"/>
    </xf>
    <xf numFmtId="180" fontId="14" fillId="0" borderId="0" xfId="0" applyNumberFormat="1" applyFont="1" applyFill="1" applyBorder="1" applyAlignment="1">
      <alignment horizontal="right" vertical="center" indent="1"/>
    </xf>
    <xf numFmtId="180" fontId="20" fillId="0" borderId="0" xfId="0" applyNumberFormat="1" applyFont="1" applyFill="1" applyBorder="1" applyAlignment="1">
      <alignment horizontal="right" vertical="center" indent="1"/>
    </xf>
    <xf numFmtId="0" fontId="14" fillId="0" borderId="9" xfId="0" applyFont="1" applyBorder="1" applyAlignment="1">
      <alignment horizontal="center" vertical="center"/>
    </xf>
    <xf numFmtId="180" fontId="14" fillId="0" borderId="7" xfId="0" applyNumberFormat="1" applyFont="1" applyFill="1" applyBorder="1" applyAlignment="1">
      <alignment horizontal="right" vertical="center" indent="1"/>
    </xf>
    <xf numFmtId="180" fontId="20" fillId="0" borderId="7" xfId="0" applyNumberFormat="1" applyFont="1" applyFill="1" applyBorder="1" applyAlignment="1">
      <alignment horizontal="right" vertical="center" indent="1"/>
    </xf>
    <xf numFmtId="0" fontId="14" fillId="0" borderId="11" xfId="0" applyNumberFormat="1" applyFont="1" applyBorder="1" applyAlignment="1">
      <alignment vertical="center"/>
    </xf>
    <xf numFmtId="177" fontId="14" fillId="0" borderId="0" xfId="0" applyNumberFormat="1" applyFont="1" applyFill="1" applyBorder="1" applyAlignment="1">
      <alignment horizontal="right" vertical="center" indent="1"/>
    </xf>
    <xf numFmtId="177" fontId="20" fillId="0" borderId="0" xfId="0" applyNumberFormat="1" applyFont="1" applyFill="1" applyBorder="1" applyAlignment="1">
      <alignment horizontal="right" vertical="center" indent="1"/>
    </xf>
    <xf numFmtId="0" fontId="14" fillId="0" borderId="12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right" vertical="center" indent="1"/>
    </xf>
    <xf numFmtId="177" fontId="20" fillId="0" borderId="7" xfId="0" applyNumberFormat="1" applyFont="1" applyFill="1" applyBorder="1" applyAlignment="1">
      <alignment horizontal="right" vertical="center" indent="1"/>
    </xf>
    <xf numFmtId="187" fontId="18" fillId="0" borderId="1" xfId="0" applyNumberFormat="1" applyFont="1" applyFill="1" applyBorder="1" applyAlignment="1">
      <alignment vertical="center"/>
    </xf>
    <xf numFmtId="187" fontId="18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Alignment="1"/>
    <xf numFmtId="49" fontId="3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3" fillId="0" borderId="11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right" vertical="center"/>
    </xf>
    <xf numFmtId="0" fontId="21" fillId="0" borderId="6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4" xfId="0" applyFont="1" applyBorder="1" applyAlignment="1"/>
    <xf numFmtId="0" fontId="3" fillId="0" borderId="10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13" xfId="0" applyFont="1" applyBorder="1" applyAlignment="1">
      <alignment vertic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9" fontId="14" fillId="0" borderId="0" xfId="0" applyNumberFormat="1" applyFont="1" applyFill="1" applyAlignment="1">
      <alignment vertical="center"/>
    </xf>
    <xf numFmtId="177" fontId="14" fillId="0" borderId="0" xfId="1" applyNumberFormat="1" applyFont="1" applyFill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177" fontId="14" fillId="2" borderId="0" xfId="0" applyNumberFormat="1" applyFont="1" applyFill="1" applyAlignment="1">
      <alignment horizontal="right" vertical="center"/>
    </xf>
    <xf numFmtId="179" fontId="14" fillId="2" borderId="0" xfId="0" applyNumberFormat="1" applyFont="1" applyFill="1" applyBorder="1" applyAlignment="1">
      <alignment horizontal="right" vertical="center"/>
    </xf>
    <xf numFmtId="177" fontId="14" fillId="2" borderId="0" xfId="1" applyNumberFormat="1" applyFont="1" applyFill="1" applyAlignment="1">
      <alignment vertical="center"/>
    </xf>
    <xf numFmtId="179" fontId="14" fillId="2" borderId="0" xfId="1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horizontal="right" vertical="center"/>
    </xf>
    <xf numFmtId="177" fontId="14" fillId="2" borderId="0" xfId="1" applyNumberFormat="1" applyFont="1" applyFill="1" applyBorder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80" fontId="14" fillId="2" borderId="0" xfId="0" quotePrefix="1" applyNumberFormat="1" applyFont="1" applyFill="1" applyBorder="1" applyAlignment="1">
      <alignment horizontal="right" vertical="center" indent="1"/>
    </xf>
    <xf numFmtId="179" fontId="14" fillId="2" borderId="0" xfId="0" applyNumberFormat="1" applyFont="1" applyFill="1" applyBorder="1" applyAlignment="1">
      <alignment horizontal="right" vertical="center" indent="1"/>
    </xf>
    <xf numFmtId="177" fontId="14" fillId="2" borderId="7" xfId="0" applyNumberFormat="1" applyFont="1" applyFill="1" applyBorder="1" applyAlignment="1">
      <alignment horizontal="right" vertical="center"/>
    </xf>
    <xf numFmtId="179" fontId="14" fillId="2" borderId="7" xfId="0" applyNumberFormat="1" applyFont="1" applyFill="1" applyBorder="1" applyAlignment="1">
      <alignment horizontal="right" vertical="center"/>
    </xf>
    <xf numFmtId="177" fontId="14" fillId="2" borderId="7" xfId="1" applyNumberFormat="1" applyFont="1" applyFill="1" applyBorder="1" applyAlignment="1">
      <alignment vertical="center"/>
    </xf>
    <xf numFmtId="179" fontId="14" fillId="2" borderId="7" xfId="1" applyNumberFormat="1" applyFont="1" applyFill="1" applyBorder="1" applyAlignment="1">
      <alignment vertical="center"/>
    </xf>
    <xf numFmtId="177" fontId="14" fillId="2" borderId="7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79" fontId="14" fillId="2" borderId="0" xfId="1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180" fontId="14" fillId="0" borderId="4" xfId="0" applyNumberFormat="1" applyFont="1" applyFill="1" applyBorder="1" applyAlignment="1">
      <alignment horizontal="right" vertical="center"/>
    </xf>
    <xf numFmtId="180" fontId="14" fillId="0" borderId="1" xfId="0" applyNumberFormat="1" applyFont="1" applyFill="1" applyBorder="1" applyAlignment="1">
      <alignment horizontal="right" vertical="center"/>
    </xf>
    <xf numFmtId="180" fontId="14" fillId="0" borderId="1" xfId="0" applyNumberFormat="1" applyFont="1" applyFill="1" applyBorder="1" applyAlignment="1">
      <alignment vertical="center"/>
    </xf>
    <xf numFmtId="180" fontId="14" fillId="0" borderId="14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horizontal="right" vertical="center"/>
    </xf>
    <xf numFmtId="177" fontId="14" fillId="0" borderId="7" xfId="0" applyNumberFormat="1" applyFont="1" applyFill="1" applyBorder="1" applyAlignment="1">
      <alignment horizontal="right" vertical="center"/>
    </xf>
    <xf numFmtId="180" fontId="14" fillId="0" borderId="10" xfId="0" applyNumberFormat="1" applyFont="1" applyFill="1" applyBorder="1" applyAlignment="1">
      <alignment horizontal="right" vertical="center"/>
    </xf>
    <xf numFmtId="180" fontId="14" fillId="0" borderId="7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0" xfId="0" applyFont="1" applyFill="1" applyAlignment="1"/>
    <xf numFmtId="49" fontId="14" fillId="0" borderId="0" xfId="3" applyNumberFormat="1" applyFont="1" applyFill="1" applyBorder="1" applyAlignment="1">
      <alignment horizontal="left" vertical="center"/>
    </xf>
    <xf numFmtId="177" fontId="14" fillId="0" borderId="4" xfId="0" applyNumberFormat="1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horizontal="right" vertical="center"/>
    </xf>
    <xf numFmtId="177" fontId="14" fillId="0" borderId="14" xfId="0" applyNumberFormat="1" applyFont="1" applyFill="1" applyBorder="1" applyAlignment="1">
      <alignment vertical="center"/>
    </xf>
    <xf numFmtId="180" fontId="14" fillId="2" borderId="0" xfId="0" quotePrefix="1" applyNumberFormat="1" applyFont="1" applyFill="1" applyBorder="1" applyAlignment="1">
      <alignment horizontal="right" vertical="center"/>
    </xf>
    <xf numFmtId="177" fontId="14" fillId="0" borderId="10" xfId="0" applyNumberFormat="1" applyFont="1" applyFill="1" applyBorder="1" applyAlignment="1">
      <alignment vertical="center"/>
    </xf>
    <xf numFmtId="177" fontId="14" fillId="0" borderId="7" xfId="0" applyNumberFormat="1" applyFont="1" applyFill="1" applyBorder="1" applyAlignment="1">
      <alignment vertical="center"/>
    </xf>
    <xf numFmtId="180" fontId="14" fillId="2" borderId="7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38" fontId="3" fillId="0" borderId="7" xfId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5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0" fillId="0" borderId="0" xfId="0" applyFont="1" applyFill="1" applyAlignment="1"/>
    <xf numFmtId="0" fontId="11" fillId="0" borderId="0" xfId="0" applyFont="1" applyFill="1" applyAlignment="1"/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6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22" fillId="0" borderId="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 textRotation="255"/>
    </xf>
    <xf numFmtId="0" fontId="3" fillId="0" borderId="3" xfId="2" applyFont="1" applyFill="1" applyBorder="1" applyAlignment="1">
      <alignment vertical="center" textRotation="255"/>
    </xf>
    <xf numFmtId="0" fontId="3" fillId="0" borderId="11" xfId="2" applyFont="1" applyFill="1" applyBorder="1" applyAlignment="1">
      <alignment vertical="center" textRotation="255"/>
    </xf>
    <xf numFmtId="180" fontId="3" fillId="0" borderId="0" xfId="2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 textRotation="255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12" xfId="0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vertical="center" textRotation="255" shrinkToFit="1"/>
    </xf>
    <xf numFmtId="0" fontId="3" fillId="0" borderId="7" xfId="2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80" fontId="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8" fillId="0" borderId="7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14" xfId="0" applyFont="1" applyBorder="1" applyAlignment="1">
      <alignment vertical="center"/>
    </xf>
  </cellXfs>
  <cellStyles count="4">
    <cellStyle name="桁区切り" xfId="1" builtinId="6"/>
    <cellStyle name="標準" xfId="0" builtinId="0"/>
    <cellStyle name="標準_Sheet1" xfId="2" xr:uid="{00000000-0005-0000-0000-000002000000}"/>
    <cellStyle name="標準_統計書（農業）" xfId="3" xr:uid="{00000000-0005-0000-0000-000003000000}"/>
  </cellStyles>
  <dxfs count="0"/>
  <tableStyles count="0" defaultTableStyle="TableStyleMedium2" defaultPivotStyle="PivotStyleLight16"/>
  <colors>
    <mruColors>
      <color rgb="FFE04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114300</xdr:rowOff>
    </xdr:from>
    <xdr:to>
      <xdr:col>8</xdr:col>
      <xdr:colOff>0</xdr:colOff>
      <xdr:row>2</xdr:row>
      <xdr:rowOff>114300</xdr:rowOff>
    </xdr:to>
    <xdr:sp macro="" textlink="">
      <xdr:nvSpPr>
        <xdr:cNvPr id="2550" name="Line 34">
          <a:extLst>
            <a:ext uri="{FF2B5EF4-FFF2-40B4-BE49-F238E27FC236}">
              <a16:creationId xmlns:a16="http://schemas.microsoft.com/office/drawing/2014/main" id="{00000000-0008-0000-0100-0000F6090000}"/>
            </a:ext>
          </a:extLst>
        </xdr:cNvPr>
        <xdr:cNvSpPr>
          <a:spLocks noChangeShapeType="1"/>
        </xdr:cNvSpPr>
      </xdr:nvSpPr>
      <xdr:spPr bwMode="auto">
        <a:xfrm>
          <a:off x="6581775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114300</xdr:rowOff>
    </xdr:from>
    <xdr:to>
      <xdr:col>8</xdr:col>
      <xdr:colOff>0</xdr:colOff>
      <xdr:row>3</xdr:row>
      <xdr:rowOff>114300</xdr:rowOff>
    </xdr:to>
    <xdr:sp macro="" textlink="">
      <xdr:nvSpPr>
        <xdr:cNvPr id="2551" name="Line 45">
          <a:extLst>
            <a:ext uri="{FF2B5EF4-FFF2-40B4-BE49-F238E27FC236}">
              <a16:creationId xmlns:a16="http://schemas.microsoft.com/office/drawing/2014/main" id="{00000000-0008-0000-0100-0000F7090000}"/>
            </a:ext>
          </a:extLst>
        </xdr:cNvPr>
        <xdr:cNvSpPr>
          <a:spLocks noChangeShapeType="1"/>
        </xdr:cNvSpPr>
      </xdr:nvSpPr>
      <xdr:spPr bwMode="auto">
        <a:xfrm>
          <a:off x="6581775" y="88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114300</xdr:rowOff>
    </xdr:from>
    <xdr:to>
      <xdr:col>8</xdr:col>
      <xdr:colOff>0</xdr:colOff>
      <xdr:row>2</xdr:row>
      <xdr:rowOff>114300</xdr:rowOff>
    </xdr:to>
    <xdr:sp macro="" textlink="">
      <xdr:nvSpPr>
        <xdr:cNvPr id="2552" name="Line 55">
          <a:extLst>
            <a:ext uri="{FF2B5EF4-FFF2-40B4-BE49-F238E27FC236}">
              <a16:creationId xmlns:a16="http://schemas.microsoft.com/office/drawing/2014/main" id="{00000000-0008-0000-0100-0000F8090000}"/>
            </a:ext>
          </a:extLst>
        </xdr:cNvPr>
        <xdr:cNvSpPr>
          <a:spLocks noChangeShapeType="1"/>
        </xdr:cNvSpPr>
      </xdr:nvSpPr>
      <xdr:spPr bwMode="auto">
        <a:xfrm>
          <a:off x="6581775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114300</xdr:rowOff>
    </xdr:from>
    <xdr:to>
      <xdr:col>8</xdr:col>
      <xdr:colOff>0</xdr:colOff>
      <xdr:row>3</xdr:row>
      <xdr:rowOff>114300</xdr:rowOff>
    </xdr:to>
    <xdr:sp macro="" textlink="">
      <xdr:nvSpPr>
        <xdr:cNvPr id="2553" name="Line 56">
          <a:extLst>
            <a:ext uri="{FF2B5EF4-FFF2-40B4-BE49-F238E27FC236}">
              <a16:creationId xmlns:a16="http://schemas.microsoft.com/office/drawing/2014/main" id="{00000000-0008-0000-0100-0000F9090000}"/>
            </a:ext>
          </a:extLst>
        </xdr:cNvPr>
        <xdr:cNvSpPr>
          <a:spLocks noChangeShapeType="1"/>
        </xdr:cNvSpPr>
      </xdr:nvSpPr>
      <xdr:spPr bwMode="auto">
        <a:xfrm>
          <a:off x="6581775" y="88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55</xdr:row>
      <xdr:rowOff>85725</xdr:rowOff>
    </xdr:from>
    <xdr:to>
      <xdr:col>4</xdr:col>
      <xdr:colOff>314325</xdr:colOff>
      <xdr:row>57</xdr:row>
      <xdr:rowOff>200025</xdr:rowOff>
    </xdr:to>
    <xdr:sp macro="" textlink="">
      <xdr:nvSpPr>
        <xdr:cNvPr id="30" name="AutoShape 97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/>
        </xdr:cNvSpPr>
      </xdr:nvSpPr>
      <xdr:spPr bwMode="auto">
        <a:xfrm>
          <a:off x="5200650" y="9391650"/>
          <a:ext cx="66675" cy="5905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161925</xdr:colOff>
      <xdr:row>55</xdr:row>
      <xdr:rowOff>76200</xdr:rowOff>
    </xdr:from>
    <xdr:to>
      <xdr:col>5</xdr:col>
      <xdr:colOff>209550</xdr:colOff>
      <xdr:row>57</xdr:row>
      <xdr:rowOff>190500</xdr:rowOff>
    </xdr:to>
    <xdr:sp macro="" textlink="">
      <xdr:nvSpPr>
        <xdr:cNvPr id="34" name="AutoShape 106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/>
        </xdr:cNvSpPr>
      </xdr:nvSpPr>
      <xdr:spPr bwMode="auto">
        <a:xfrm>
          <a:off x="5724525" y="9382125"/>
          <a:ext cx="47625" cy="5905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382906</xdr:colOff>
      <xdr:row>55</xdr:row>
      <xdr:rowOff>95250</xdr:rowOff>
    </xdr:from>
    <xdr:to>
      <xdr:col>6</xdr:col>
      <xdr:colOff>428625</xdr:colOff>
      <xdr:row>57</xdr:row>
      <xdr:rowOff>171450</xdr:rowOff>
    </xdr:to>
    <xdr:sp macro="" textlink="">
      <xdr:nvSpPr>
        <xdr:cNvPr id="36" name="AutoShape 97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/>
        </xdr:cNvSpPr>
      </xdr:nvSpPr>
      <xdr:spPr bwMode="auto">
        <a:xfrm>
          <a:off x="6555106" y="9401175"/>
          <a:ext cx="45719" cy="5524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314324</xdr:colOff>
      <xdr:row>55</xdr:row>
      <xdr:rowOff>85725</xdr:rowOff>
    </xdr:from>
    <xdr:to>
      <xdr:col>7</xdr:col>
      <xdr:colOff>361949</xdr:colOff>
      <xdr:row>57</xdr:row>
      <xdr:rowOff>161925</xdr:rowOff>
    </xdr:to>
    <xdr:sp macro="" textlink="">
      <xdr:nvSpPr>
        <xdr:cNvPr id="37" name="AutoShape 9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/>
        </xdr:cNvSpPr>
      </xdr:nvSpPr>
      <xdr:spPr bwMode="auto">
        <a:xfrm>
          <a:off x="7096124" y="9391650"/>
          <a:ext cx="47625" cy="5524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247650</xdr:colOff>
      <xdr:row>55</xdr:row>
      <xdr:rowOff>85725</xdr:rowOff>
    </xdr:from>
    <xdr:to>
      <xdr:col>8</xdr:col>
      <xdr:colOff>314325</xdr:colOff>
      <xdr:row>57</xdr:row>
      <xdr:rowOff>200025</xdr:rowOff>
    </xdr:to>
    <xdr:sp macro="" textlink="">
      <xdr:nvSpPr>
        <xdr:cNvPr id="13" name="AutoShape 97">
          <a:extLst>
            <a:ext uri="{FF2B5EF4-FFF2-40B4-BE49-F238E27FC236}">
              <a16:creationId xmlns:a16="http://schemas.microsoft.com/office/drawing/2014/main" id="{CD5A1402-88A2-4C8D-8E15-C3E9F20982ED}"/>
            </a:ext>
          </a:extLst>
        </xdr:cNvPr>
        <xdr:cNvSpPr>
          <a:spLocks/>
        </xdr:cNvSpPr>
      </xdr:nvSpPr>
      <xdr:spPr bwMode="auto">
        <a:xfrm>
          <a:off x="1724025" y="9201150"/>
          <a:ext cx="66675" cy="5905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55</xdr:row>
      <xdr:rowOff>76200</xdr:rowOff>
    </xdr:from>
    <xdr:to>
      <xdr:col>9</xdr:col>
      <xdr:colOff>209550</xdr:colOff>
      <xdr:row>57</xdr:row>
      <xdr:rowOff>190500</xdr:rowOff>
    </xdr:to>
    <xdr:sp macro="" textlink="">
      <xdr:nvSpPr>
        <xdr:cNvPr id="14" name="AutoShape 106">
          <a:extLst>
            <a:ext uri="{FF2B5EF4-FFF2-40B4-BE49-F238E27FC236}">
              <a16:creationId xmlns:a16="http://schemas.microsoft.com/office/drawing/2014/main" id="{DDA89622-F227-41AE-9049-7A7B64D02897}"/>
            </a:ext>
          </a:extLst>
        </xdr:cNvPr>
        <xdr:cNvSpPr>
          <a:spLocks/>
        </xdr:cNvSpPr>
      </xdr:nvSpPr>
      <xdr:spPr bwMode="auto">
        <a:xfrm>
          <a:off x="2486025" y="9191625"/>
          <a:ext cx="47625" cy="5905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382906</xdr:colOff>
      <xdr:row>55</xdr:row>
      <xdr:rowOff>95250</xdr:rowOff>
    </xdr:from>
    <xdr:to>
      <xdr:col>10</xdr:col>
      <xdr:colOff>428625</xdr:colOff>
      <xdr:row>57</xdr:row>
      <xdr:rowOff>171450</xdr:rowOff>
    </xdr:to>
    <xdr:sp macro="" textlink="">
      <xdr:nvSpPr>
        <xdr:cNvPr id="15" name="AutoShape 97">
          <a:extLst>
            <a:ext uri="{FF2B5EF4-FFF2-40B4-BE49-F238E27FC236}">
              <a16:creationId xmlns:a16="http://schemas.microsoft.com/office/drawing/2014/main" id="{67249614-0D80-4BBD-827B-5CAD041EE809}"/>
            </a:ext>
          </a:extLst>
        </xdr:cNvPr>
        <xdr:cNvSpPr>
          <a:spLocks/>
        </xdr:cNvSpPr>
      </xdr:nvSpPr>
      <xdr:spPr bwMode="auto">
        <a:xfrm>
          <a:off x="3554731" y="9210675"/>
          <a:ext cx="45719" cy="5524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314324</xdr:colOff>
      <xdr:row>55</xdr:row>
      <xdr:rowOff>85725</xdr:rowOff>
    </xdr:from>
    <xdr:to>
      <xdr:col>11</xdr:col>
      <xdr:colOff>361949</xdr:colOff>
      <xdr:row>57</xdr:row>
      <xdr:rowOff>161925</xdr:rowOff>
    </xdr:to>
    <xdr:sp macro="" textlink="">
      <xdr:nvSpPr>
        <xdr:cNvPr id="16" name="AutoShape 97">
          <a:extLst>
            <a:ext uri="{FF2B5EF4-FFF2-40B4-BE49-F238E27FC236}">
              <a16:creationId xmlns:a16="http://schemas.microsoft.com/office/drawing/2014/main" id="{0D7BC1B3-179D-4005-85A2-B5F6BF7BEB00}"/>
            </a:ext>
          </a:extLst>
        </xdr:cNvPr>
        <xdr:cNvSpPr>
          <a:spLocks/>
        </xdr:cNvSpPr>
      </xdr:nvSpPr>
      <xdr:spPr bwMode="auto">
        <a:xfrm>
          <a:off x="4333874" y="9201150"/>
          <a:ext cx="47625" cy="552450"/>
        </a:xfrm>
        <a:prstGeom prst="rightBracket">
          <a:avLst>
            <a:gd name="adj" fmla="val 57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819150</xdr:colOff>
      <xdr:row>9</xdr:row>
      <xdr:rowOff>95250</xdr:rowOff>
    </xdr:from>
    <xdr:to>
      <xdr:col>8</xdr:col>
      <xdr:colOff>76200</xdr:colOff>
      <xdr:row>11</xdr:row>
      <xdr:rowOff>133350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B7F800C-6C8E-4757-BCF4-1742D329ADC4}"/>
            </a:ext>
          </a:extLst>
        </xdr:cNvPr>
        <xdr:cNvSpPr/>
      </xdr:nvSpPr>
      <xdr:spPr bwMode="auto">
        <a:xfrm>
          <a:off x="4838700" y="2343150"/>
          <a:ext cx="104775" cy="43815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9</xdr:row>
      <xdr:rowOff>76200</xdr:rowOff>
    </xdr:from>
    <xdr:to>
      <xdr:col>6</xdr:col>
      <xdr:colOff>104775</xdr:colOff>
      <xdr:row>11</xdr:row>
      <xdr:rowOff>114300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DC78850B-D7BE-4EFD-948B-6FB77FDE1C3B}"/>
            </a:ext>
          </a:extLst>
        </xdr:cNvPr>
        <xdr:cNvSpPr/>
      </xdr:nvSpPr>
      <xdr:spPr bwMode="auto">
        <a:xfrm rot="10800000">
          <a:off x="3171825" y="2324100"/>
          <a:ext cx="104775" cy="43815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0" style="1" customWidth="1"/>
    <col min="2" max="2" width="8.125" style="1" customWidth="1"/>
    <col min="3" max="3" width="10.75" style="1" customWidth="1"/>
    <col min="4" max="5" width="8.125" style="1" customWidth="1"/>
    <col min="6" max="10" width="8.875" style="1" customWidth="1"/>
    <col min="11" max="11" width="6.125" style="1" customWidth="1"/>
    <col min="12" max="16384" width="9" style="1"/>
  </cols>
  <sheetData>
    <row r="1" spans="1:12" ht="25.5" customHeight="1" x14ac:dyDescent="0.15">
      <c r="A1" s="508" t="s">
        <v>6</v>
      </c>
      <c r="B1" s="508"/>
      <c r="C1" s="508"/>
      <c r="D1" s="508"/>
      <c r="E1" s="508"/>
      <c r="F1" s="508"/>
      <c r="G1" s="508"/>
      <c r="H1" s="508"/>
      <c r="I1" s="508"/>
      <c r="J1" s="508"/>
    </row>
    <row r="2" spans="1:12" ht="1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2" ht="25.5" customHeight="1" x14ac:dyDescent="0.15">
      <c r="A3" s="131" t="s">
        <v>341</v>
      </c>
      <c r="B3" s="72"/>
      <c r="C3" s="72"/>
      <c r="D3" s="72"/>
      <c r="E3" s="72"/>
      <c r="F3" s="72"/>
      <c r="G3" s="72"/>
      <c r="H3" s="72"/>
      <c r="I3" s="72"/>
      <c r="J3" s="72"/>
    </row>
    <row r="4" spans="1:12" ht="15.75" customHeight="1" x14ac:dyDescent="0.15">
      <c r="A4" s="72" t="s">
        <v>342</v>
      </c>
      <c r="B4" s="72"/>
      <c r="C4" s="72"/>
      <c r="D4" s="72"/>
      <c r="E4" s="161"/>
      <c r="F4" s="132"/>
      <c r="G4" s="132"/>
      <c r="H4" s="496" t="s">
        <v>246</v>
      </c>
      <c r="I4" s="496"/>
      <c r="J4" s="496"/>
    </row>
    <row r="5" spans="1:12" x14ac:dyDescent="0.15">
      <c r="A5" s="513" t="s">
        <v>247</v>
      </c>
      <c r="B5" s="510" t="s">
        <v>330</v>
      </c>
      <c r="C5" s="511"/>
      <c r="D5" s="511"/>
      <c r="E5" s="512"/>
      <c r="F5" s="510" t="s">
        <v>297</v>
      </c>
      <c r="G5" s="511"/>
      <c r="H5" s="511"/>
      <c r="I5" s="512"/>
      <c r="J5" s="518" t="s">
        <v>296</v>
      </c>
    </row>
    <row r="6" spans="1:12" ht="13.5" customHeight="1" x14ac:dyDescent="0.15">
      <c r="A6" s="514"/>
      <c r="B6" s="494" t="s">
        <v>191</v>
      </c>
      <c r="C6" s="494" t="s">
        <v>194</v>
      </c>
      <c r="D6" s="510" t="s">
        <v>5</v>
      </c>
      <c r="E6" s="512"/>
      <c r="F6" s="494" t="s">
        <v>191</v>
      </c>
      <c r="G6" s="494" t="s">
        <v>2</v>
      </c>
      <c r="H6" s="494" t="s">
        <v>3</v>
      </c>
      <c r="I6" s="494" t="s">
        <v>4</v>
      </c>
      <c r="J6" s="519"/>
    </row>
    <row r="7" spans="1:12" x14ac:dyDescent="0.15">
      <c r="A7" s="514"/>
      <c r="B7" s="516"/>
      <c r="C7" s="516"/>
      <c r="D7" s="521" t="s">
        <v>256</v>
      </c>
      <c r="E7" s="494" t="s">
        <v>257</v>
      </c>
      <c r="F7" s="516"/>
      <c r="G7" s="516"/>
      <c r="H7" s="516"/>
      <c r="I7" s="516"/>
      <c r="J7" s="519"/>
    </row>
    <row r="8" spans="1:12" x14ac:dyDescent="0.15">
      <c r="A8" s="515"/>
      <c r="B8" s="495"/>
      <c r="C8" s="495"/>
      <c r="D8" s="522"/>
      <c r="E8" s="495"/>
      <c r="F8" s="495"/>
      <c r="G8" s="495"/>
      <c r="H8" s="495"/>
      <c r="I8" s="495"/>
      <c r="J8" s="520"/>
    </row>
    <row r="9" spans="1:12" x14ac:dyDescent="0.15">
      <c r="A9" s="192" t="s">
        <v>290</v>
      </c>
      <c r="B9" s="230">
        <v>1459</v>
      </c>
      <c r="C9" s="231">
        <v>453</v>
      </c>
      <c r="D9" s="230">
        <v>206</v>
      </c>
      <c r="E9" s="230">
        <v>800</v>
      </c>
      <c r="F9" s="230">
        <f>110789/100</f>
        <v>1107.8900000000001</v>
      </c>
      <c r="G9" s="230">
        <f>85320/100</f>
        <v>853.2</v>
      </c>
      <c r="H9" s="230">
        <f>22346/100</f>
        <v>223.46</v>
      </c>
      <c r="I9" s="230">
        <f>3123/100</f>
        <v>31.23</v>
      </c>
      <c r="J9" s="232">
        <v>75.934886908841676</v>
      </c>
    </row>
    <row r="10" spans="1:12" ht="15" customHeight="1" x14ac:dyDescent="0.15">
      <c r="A10" s="193">
        <v>17</v>
      </c>
      <c r="B10" s="230">
        <v>1168</v>
      </c>
      <c r="C10" s="230">
        <v>409</v>
      </c>
      <c r="D10" s="230">
        <v>126</v>
      </c>
      <c r="E10" s="230">
        <v>633</v>
      </c>
      <c r="F10" s="230">
        <f>99932/100</f>
        <v>999.32</v>
      </c>
      <c r="G10" s="230">
        <f>75417/100</f>
        <v>754.17</v>
      </c>
      <c r="H10" s="230">
        <f>22456/100</f>
        <v>224.56</v>
      </c>
      <c r="I10" s="230">
        <f>2059/100</f>
        <v>20.59</v>
      </c>
      <c r="J10" s="232">
        <v>85.558219178082197</v>
      </c>
    </row>
    <row r="11" spans="1:12" ht="15" customHeight="1" x14ac:dyDescent="0.15">
      <c r="A11" s="193">
        <v>22</v>
      </c>
      <c r="B11" s="230">
        <v>989</v>
      </c>
      <c r="C11" s="230">
        <v>368</v>
      </c>
      <c r="D11" s="230">
        <v>135</v>
      </c>
      <c r="E11" s="230">
        <v>486</v>
      </c>
      <c r="F11" s="230">
        <f>93227/100</f>
        <v>932.27</v>
      </c>
      <c r="G11" s="230">
        <f>70131/100</f>
        <v>701.31</v>
      </c>
      <c r="H11" s="230">
        <f>21012/100</f>
        <v>210.12</v>
      </c>
      <c r="I11" s="230">
        <f>2084/100</f>
        <v>20.84</v>
      </c>
      <c r="J11" s="232">
        <v>94.263902932254808</v>
      </c>
    </row>
    <row r="12" spans="1:12" ht="15" customHeight="1" x14ac:dyDescent="0.15">
      <c r="A12" s="193">
        <v>27</v>
      </c>
      <c r="B12" s="230">
        <v>803</v>
      </c>
      <c r="C12" s="230">
        <v>334</v>
      </c>
      <c r="D12" s="230">
        <v>90</v>
      </c>
      <c r="E12" s="230">
        <v>379</v>
      </c>
      <c r="F12" s="230">
        <f>85862/100</f>
        <v>858.62</v>
      </c>
      <c r="G12" s="230">
        <f>66330/100</f>
        <v>663.3</v>
      </c>
      <c r="H12" s="230">
        <f>17026/100</f>
        <v>170.26</v>
      </c>
      <c r="I12" s="230">
        <f>2506/100</f>
        <v>25.06</v>
      </c>
      <c r="J12" s="232">
        <v>106.92652552926525</v>
      </c>
    </row>
    <row r="13" spans="1:12" ht="15" customHeight="1" x14ac:dyDescent="0.15">
      <c r="A13" s="192" t="s">
        <v>289</v>
      </c>
      <c r="B13" s="230">
        <v>618</v>
      </c>
      <c r="C13" s="230">
        <v>139</v>
      </c>
      <c r="D13" s="230">
        <v>76</v>
      </c>
      <c r="E13" s="230">
        <v>403</v>
      </c>
      <c r="F13" s="230">
        <v>737</v>
      </c>
      <c r="G13" s="230">
        <v>533</v>
      </c>
      <c r="H13" s="230">
        <v>181</v>
      </c>
      <c r="I13" s="230">
        <v>23</v>
      </c>
      <c r="J13" s="256" t="s">
        <v>298</v>
      </c>
      <c r="L13" s="71"/>
    </row>
    <row r="14" spans="1:12" ht="15" customHeight="1" x14ac:dyDescent="0.15">
      <c r="A14" s="257" t="s">
        <v>281</v>
      </c>
      <c r="B14" s="258">
        <v>166</v>
      </c>
      <c r="C14" s="231">
        <v>31</v>
      </c>
      <c r="D14" s="231">
        <v>25</v>
      </c>
      <c r="E14" s="231">
        <v>110</v>
      </c>
      <c r="F14" s="231">
        <v>194</v>
      </c>
      <c r="G14" s="231">
        <v>143</v>
      </c>
      <c r="H14" s="231">
        <v>42</v>
      </c>
      <c r="I14" s="231">
        <v>8</v>
      </c>
      <c r="J14" s="256" t="s">
        <v>206</v>
      </c>
    </row>
    <row r="15" spans="1:12" ht="15" customHeight="1" x14ac:dyDescent="0.15">
      <c r="A15" s="257" t="s">
        <v>282</v>
      </c>
      <c r="B15" s="258">
        <v>41</v>
      </c>
      <c r="C15" s="231">
        <v>15</v>
      </c>
      <c r="D15" s="231">
        <v>1</v>
      </c>
      <c r="E15" s="231">
        <v>25</v>
      </c>
      <c r="F15" s="231">
        <v>16</v>
      </c>
      <c r="G15" s="231">
        <v>2</v>
      </c>
      <c r="H15" s="231">
        <v>14</v>
      </c>
      <c r="I15" s="256" t="s">
        <v>206</v>
      </c>
      <c r="J15" s="256" t="s">
        <v>206</v>
      </c>
    </row>
    <row r="16" spans="1:12" ht="15" customHeight="1" x14ac:dyDescent="0.15">
      <c r="A16" s="257" t="s">
        <v>283</v>
      </c>
      <c r="B16" s="258">
        <v>103</v>
      </c>
      <c r="C16" s="231">
        <v>50</v>
      </c>
      <c r="D16" s="231">
        <v>7</v>
      </c>
      <c r="E16" s="231">
        <v>46</v>
      </c>
      <c r="F16" s="231">
        <v>117</v>
      </c>
      <c r="G16" s="231">
        <v>66</v>
      </c>
      <c r="H16" s="231">
        <v>50</v>
      </c>
      <c r="I16" s="231">
        <v>1</v>
      </c>
      <c r="J16" s="256" t="s">
        <v>206</v>
      </c>
    </row>
    <row r="17" spans="1:13" ht="15" customHeight="1" x14ac:dyDescent="0.15">
      <c r="A17" s="259" t="s">
        <v>284</v>
      </c>
      <c r="B17" s="256" t="s">
        <v>206</v>
      </c>
      <c r="C17" s="256" t="s">
        <v>206</v>
      </c>
      <c r="D17" s="256" t="s">
        <v>206</v>
      </c>
      <c r="E17" s="256" t="s">
        <v>206</v>
      </c>
      <c r="F17" s="256" t="s">
        <v>206</v>
      </c>
      <c r="G17" s="256" t="s">
        <v>206</v>
      </c>
      <c r="H17" s="256" t="s">
        <v>206</v>
      </c>
      <c r="I17" s="256" t="s">
        <v>206</v>
      </c>
      <c r="J17" s="256" t="s">
        <v>206</v>
      </c>
    </row>
    <row r="18" spans="1:13" ht="15" customHeight="1" x14ac:dyDescent="0.15">
      <c r="A18" s="257" t="s">
        <v>285</v>
      </c>
      <c r="B18" s="258">
        <v>115</v>
      </c>
      <c r="C18" s="231">
        <v>15</v>
      </c>
      <c r="D18" s="231">
        <v>12</v>
      </c>
      <c r="E18" s="231">
        <v>88</v>
      </c>
      <c r="F18" s="231">
        <v>93</v>
      </c>
      <c r="G18" s="231">
        <v>72</v>
      </c>
      <c r="H18" s="231">
        <v>20</v>
      </c>
      <c r="I18" s="231">
        <v>1</v>
      </c>
      <c r="J18" s="256" t="s">
        <v>206</v>
      </c>
    </row>
    <row r="19" spans="1:13" ht="15" customHeight="1" x14ac:dyDescent="0.15">
      <c r="A19" s="257" t="s">
        <v>286</v>
      </c>
      <c r="B19" s="258">
        <v>94</v>
      </c>
      <c r="C19" s="231">
        <v>15</v>
      </c>
      <c r="D19" s="231">
        <v>14</v>
      </c>
      <c r="E19" s="231">
        <v>65</v>
      </c>
      <c r="F19" s="231">
        <v>127</v>
      </c>
      <c r="G19" s="231">
        <v>109</v>
      </c>
      <c r="H19" s="231">
        <v>16</v>
      </c>
      <c r="I19" s="231">
        <v>2</v>
      </c>
      <c r="J19" s="256" t="s">
        <v>206</v>
      </c>
    </row>
    <row r="20" spans="1:13" ht="15" customHeight="1" x14ac:dyDescent="0.15">
      <c r="A20" s="260" t="s">
        <v>287</v>
      </c>
      <c r="B20" s="261">
        <v>99</v>
      </c>
      <c r="C20" s="262">
        <v>13</v>
      </c>
      <c r="D20" s="262">
        <v>17</v>
      </c>
      <c r="E20" s="262">
        <v>69</v>
      </c>
      <c r="F20" s="262">
        <v>190</v>
      </c>
      <c r="G20" s="262">
        <v>141</v>
      </c>
      <c r="H20" s="262">
        <v>39</v>
      </c>
      <c r="I20" s="262">
        <v>10</v>
      </c>
      <c r="J20" s="256" t="s">
        <v>206</v>
      </c>
    </row>
    <row r="21" spans="1:13" ht="12.75" customHeight="1" x14ac:dyDescent="0.15">
      <c r="A21" s="40" t="s">
        <v>336</v>
      </c>
      <c r="B21" s="40"/>
      <c r="C21" s="40"/>
      <c r="D21" s="40"/>
      <c r="E21" s="40"/>
      <c r="F21" s="40"/>
      <c r="G21" s="40"/>
      <c r="H21" s="40"/>
      <c r="I21" s="517" t="s">
        <v>123</v>
      </c>
      <c r="J21" s="517"/>
    </row>
    <row r="22" spans="1:13" ht="12" customHeight="1" x14ac:dyDescent="0.15">
      <c r="A22" s="40" t="s">
        <v>339</v>
      </c>
      <c r="B22" s="40"/>
      <c r="C22" s="40"/>
      <c r="D22" s="40"/>
      <c r="E22" s="40"/>
      <c r="F22" s="40"/>
      <c r="G22" s="40"/>
      <c r="H22" s="40"/>
      <c r="I22" s="73"/>
      <c r="J22" s="73"/>
    </row>
    <row r="23" spans="1:13" ht="12" customHeight="1" x14ac:dyDescent="0.15">
      <c r="A23" s="40" t="s">
        <v>343</v>
      </c>
      <c r="B23" s="40"/>
      <c r="C23" s="40"/>
      <c r="D23" s="40"/>
      <c r="E23" s="40"/>
      <c r="F23" s="40"/>
      <c r="G23" s="40"/>
      <c r="H23" s="40"/>
      <c r="I23" s="73"/>
      <c r="J23" s="73"/>
    </row>
    <row r="24" spans="1:13" ht="12" customHeight="1" x14ac:dyDescent="0.15">
      <c r="A24" s="41" t="s">
        <v>344</v>
      </c>
      <c r="B24" s="73"/>
      <c r="C24" s="73"/>
      <c r="D24" s="73"/>
      <c r="E24" s="73"/>
      <c r="F24" s="73"/>
      <c r="G24" s="73"/>
      <c r="H24" s="73"/>
      <c r="I24" s="73"/>
      <c r="J24" s="73"/>
    </row>
    <row r="25" spans="1:13" ht="12" customHeight="1" x14ac:dyDescent="0.15">
      <c r="A25" s="40" t="s">
        <v>171</v>
      </c>
      <c r="B25" s="73"/>
      <c r="C25" s="73"/>
      <c r="D25" s="73"/>
      <c r="E25" s="73"/>
      <c r="F25" s="73"/>
      <c r="G25" s="73"/>
      <c r="H25" s="73"/>
      <c r="I25" s="73"/>
      <c r="J25" s="73"/>
    </row>
    <row r="26" spans="1:13" ht="12" customHeight="1" x14ac:dyDescent="0.15">
      <c r="A26" s="40" t="s">
        <v>121</v>
      </c>
      <c r="B26" s="73"/>
      <c r="C26" s="73"/>
      <c r="D26" s="73"/>
      <c r="E26" s="73"/>
      <c r="F26" s="73"/>
      <c r="G26" s="73"/>
      <c r="H26" s="72"/>
      <c r="I26" s="37"/>
      <c r="J26" s="229"/>
    </row>
    <row r="27" spans="1:13" ht="12" customHeight="1" x14ac:dyDescent="0.15">
      <c r="A27" s="40" t="s">
        <v>122</v>
      </c>
      <c r="B27" s="73"/>
      <c r="C27" s="73"/>
      <c r="D27" s="73"/>
      <c r="E27" s="73"/>
      <c r="F27" s="73"/>
      <c r="G27" s="73"/>
      <c r="H27" s="72"/>
      <c r="I27" s="509"/>
      <c r="J27" s="509"/>
    </row>
    <row r="28" spans="1:13" ht="12" customHeight="1" x14ac:dyDescent="0.15">
      <c r="A28" s="40" t="s">
        <v>170</v>
      </c>
      <c r="B28" s="73"/>
      <c r="C28" s="73"/>
      <c r="D28" s="73"/>
      <c r="E28" s="73"/>
      <c r="F28" s="73"/>
      <c r="G28" s="73"/>
      <c r="H28" s="72"/>
      <c r="I28" s="194"/>
      <c r="J28" s="194"/>
    </row>
    <row r="29" spans="1:13" ht="7.5" customHeight="1" x14ac:dyDescent="0.15">
      <c r="A29" s="30"/>
      <c r="B29" s="130"/>
      <c r="C29" s="130"/>
      <c r="D29" s="130"/>
      <c r="E29" s="130"/>
      <c r="F29" s="130"/>
      <c r="G29" s="130"/>
      <c r="H29" s="130"/>
      <c r="I29" s="31"/>
      <c r="J29" s="31"/>
    </row>
    <row r="30" spans="1:13" ht="15" customHeight="1" x14ac:dyDescent="0.15">
      <c r="A30" s="1" t="s">
        <v>333</v>
      </c>
      <c r="I30" s="493" t="s">
        <v>356</v>
      </c>
      <c r="J30" s="418"/>
    </row>
    <row r="31" spans="1:13" ht="15" customHeight="1" x14ac:dyDescent="0.15">
      <c r="A31" s="280" t="s">
        <v>0</v>
      </c>
      <c r="B31" s="499" t="s">
        <v>346</v>
      </c>
      <c r="C31" s="500"/>
      <c r="D31" s="500"/>
      <c r="E31" s="506"/>
      <c r="F31" s="499" t="s">
        <v>347</v>
      </c>
      <c r="G31" s="500"/>
      <c r="H31" s="500"/>
      <c r="I31" s="500"/>
      <c r="J31" s="501"/>
      <c r="K31" s="501"/>
      <c r="L31" s="501"/>
      <c r="M31" s="501"/>
    </row>
    <row r="32" spans="1:13" ht="15" customHeight="1" x14ac:dyDescent="0.15">
      <c r="A32" s="281"/>
      <c r="B32" s="502" t="s">
        <v>191</v>
      </c>
      <c r="C32" s="434" t="s">
        <v>84</v>
      </c>
      <c r="D32" s="502" t="s">
        <v>7</v>
      </c>
      <c r="E32" s="502" t="s">
        <v>8</v>
      </c>
      <c r="F32" s="502" t="s">
        <v>191</v>
      </c>
      <c r="G32" s="434" t="s">
        <v>84</v>
      </c>
      <c r="H32" s="502" t="s">
        <v>7</v>
      </c>
      <c r="I32" s="504" t="s">
        <v>8</v>
      </c>
      <c r="J32" s="501"/>
      <c r="K32" s="456"/>
      <c r="L32" s="501"/>
      <c r="M32" s="501"/>
    </row>
    <row r="33" spans="1:13" ht="15" customHeight="1" x14ac:dyDescent="0.15">
      <c r="A33" s="142"/>
      <c r="B33" s="503"/>
      <c r="C33" s="435" t="s">
        <v>85</v>
      </c>
      <c r="D33" s="503"/>
      <c r="E33" s="503"/>
      <c r="F33" s="503"/>
      <c r="G33" s="436" t="s">
        <v>85</v>
      </c>
      <c r="H33" s="503"/>
      <c r="I33" s="505"/>
      <c r="J33" s="501"/>
      <c r="K33" s="456"/>
      <c r="L33" s="501"/>
      <c r="M33" s="501"/>
    </row>
    <row r="34" spans="1:13" ht="15" customHeight="1" x14ac:dyDescent="0.15">
      <c r="A34" s="1" t="s">
        <v>290</v>
      </c>
      <c r="B34" s="437">
        <v>5798</v>
      </c>
      <c r="C34" s="438">
        <v>11</v>
      </c>
      <c r="D34" s="437">
        <v>2815</v>
      </c>
      <c r="E34" s="437">
        <v>2983</v>
      </c>
      <c r="F34" s="439">
        <v>3986</v>
      </c>
      <c r="G34" s="438">
        <v>7.6</v>
      </c>
      <c r="H34" s="437">
        <v>2069</v>
      </c>
      <c r="I34" s="437">
        <v>1917</v>
      </c>
      <c r="J34" s="457"/>
      <c r="K34" s="458"/>
      <c r="L34" s="459"/>
      <c r="M34" s="459"/>
    </row>
    <row r="35" spans="1:13" ht="15" customHeight="1" x14ac:dyDescent="0.15">
      <c r="A35" s="417">
        <v>17</v>
      </c>
      <c r="B35" s="437">
        <v>4346</v>
      </c>
      <c r="C35" s="438">
        <v>8.5</v>
      </c>
      <c r="D35" s="437">
        <v>2113</v>
      </c>
      <c r="E35" s="437">
        <v>2233</v>
      </c>
      <c r="F35" s="439">
        <v>3037</v>
      </c>
      <c r="G35" s="438">
        <v>5.9</v>
      </c>
      <c r="H35" s="437">
        <v>1588</v>
      </c>
      <c r="I35" s="437">
        <v>1449</v>
      </c>
      <c r="J35" s="457"/>
      <c r="K35" s="458"/>
      <c r="L35" s="459"/>
      <c r="M35" s="459"/>
    </row>
    <row r="36" spans="1:13" ht="15" customHeight="1" x14ac:dyDescent="0.15">
      <c r="A36" s="417">
        <v>22</v>
      </c>
      <c r="B36" s="437">
        <v>3469</v>
      </c>
      <c r="C36" s="438">
        <v>6.9012851629331946</v>
      </c>
      <c r="D36" s="437">
        <v>1719</v>
      </c>
      <c r="E36" s="437">
        <v>1750</v>
      </c>
      <c r="F36" s="439">
        <v>2483</v>
      </c>
      <c r="G36" s="438">
        <v>4.9000000000000004</v>
      </c>
      <c r="H36" s="437">
        <v>1302</v>
      </c>
      <c r="I36" s="437">
        <v>1181</v>
      </c>
      <c r="J36" s="457"/>
      <c r="K36" s="458"/>
      <c r="L36" s="459"/>
      <c r="M36" s="459"/>
    </row>
    <row r="37" spans="1:13" ht="15" customHeight="1" x14ac:dyDescent="0.15">
      <c r="A37" s="417">
        <v>27</v>
      </c>
      <c r="B37" s="437">
        <v>2642</v>
      </c>
      <c r="C37" s="438">
        <v>5.4254969607359946</v>
      </c>
      <c r="D37" s="437">
        <v>1323</v>
      </c>
      <c r="E37" s="437">
        <v>1319</v>
      </c>
      <c r="F37" s="439">
        <v>1955</v>
      </c>
      <c r="G37" s="438">
        <v>4.0147034664038115</v>
      </c>
      <c r="H37" s="437">
        <v>1054</v>
      </c>
      <c r="I37" s="437">
        <v>901</v>
      </c>
      <c r="J37" s="457"/>
      <c r="K37" s="458"/>
      <c r="L37" s="459"/>
      <c r="M37" s="459"/>
    </row>
    <row r="38" spans="1:13" ht="15" customHeight="1" x14ac:dyDescent="0.15">
      <c r="A38" s="37" t="s">
        <v>289</v>
      </c>
      <c r="B38" s="441">
        <v>1764</v>
      </c>
      <c r="C38" s="442">
        <v>3.8</v>
      </c>
      <c r="D38" s="441">
        <v>906</v>
      </c>
      <c r="E38" s="441">
        <v>858</v>
      </c>
      <c r="F38" s="443">
        <v>1403</v>
      </c>
      <c r="G38" s="444">
        <v>3.0413387960373717</v>
      </c>
      <c r="H38" s="443">
        <v>785</v>
      </c>
      <c r="I38" s="443">
        <v>618</v>
      </c>
      <c r="J38" s="446"/>
      <c r="K38" s="460"/>
      <c r="L38" s="446"/>
      <c r="M38" s="446"/>
    </row>
    <row r="39" spans="1:13" ht="15" customHeight="1" x14ac:dyDescent="0.15">
      <c r="A39" s="440" t="s">
        <v>281</v>
      </c>
      <c r="B39" s="445">
        <v>459</v>
      </c>
      <c r="C39" s="442">
        <v>1.4</v>
      </c>
      <c r="D39" s="445">
        <v>231</v>
      </c>
      <c r="E39" s="445">
        <v>228</v>
      </c>
      <c r="F39" s="446">
        <v>353</v>
      </c>
      <c r="G39" s="444">
        <v>1.0869230532376759</v>
      </c>
      <c r="H39" s="447">
        <v>194</v>
      </c>
      <c r="I39" s="447">
        <v>159</v>
      </c>
      <c r="J39" s="446"/>
      <c r="K39" s="460"/>
      <c r="L39" s="447"/>
      <c r="M39" s="447"/>
    </row>
    <row r="40" spans="1:13" ht="15" customHeight="1" x14ac:dyDescent="0.15">
      <c r="A40" s="440" t="s">
        <v>282</v>
      </c>
      <c r="B40" s="445">
        <v>116</v>
      </c>
      <c r="C40" s="442">
        <v>4.5</v>
      </c>
      <c r="D40" s="445">
        <v>53</v>
      </c>
      <c r="E40" s="445">
        <v>63</v>
      </c>
      <c r="F40" s="446">
        <v>97</v>
      </c>
      <c r="G40" s="444">
        <v>3.7684537684537687</v>
      </c>
      <c r="H40" s="447">
        <v>48</v>
      </c>
      <c r="I40" s="447">
        <v>49</v>
      </c>
      <c r="J40" s="446"/>
      <c r="K40" s="460"/>
      <c r="L40" s="447"/>
      <c r="M40" s="447"/>
    </row>
    <row r="41" spans="1:13" ht="15" customHeight="1" x14ac:dyDescent="0.15">
      <c r="A41" s="440" t="s">
        <v>283</v>
      </c>
      <c r="B41" s="445">
        <v>344</v>
      </c>
      <c r="C41" s="442">
        <v>12</v>
      </c>
      <c r="D41" s="445">
        <v>178</v>
      </c>
      <c r="E41" s="445">
        <v>166</v>
      </c>
      <c r="F41" s="446">
        <v>268</v>
      </c>
      <c r="G41" s="444">
        <v>9.3444909344490927</v>
      </c>
      <c r="H41" s="447">
        <v>146</v>
      </c>
      <c r="I41" s="447">
        <v>122</v>
      </c>
      <c r="J41" s="446"/>
      <c r="K41" s="460"/>
      <c r="L41" s="447"/>
      <c r="M41" s="447"/>
    </row>
    <row r="42" spans="1:13" ht="15" customHeight="1" x14ac:dyDescent="0.15">
      <c r="A42" s="440" t="s">
        <v>284</v>
      </c>
      <c r="B42" s="448" t="s">
        <v>206</v>
      </c>
      <c r="C42" s="449" t="s">
        <v>206</v>
      </c>
      <c r="D42" s="448" t="s">
        <v>206</v>
      </c>
      <c r="E42" s="448" t="s">
        <v>206</v>
      </c>
      <c r="F42" s="448" t="s">
        <v>206</v>
      </c>
      <c r="G42" s="448" t="s">
        <v>206</v>
      </c>
      <c r="H42" s="448" t="s">
        <v>206</v>
      </c>
      <c r="I42" s="448" t="s">
        <v>206</v>
      </c>
      <c r="J42" s="448"/>
      <c r="K42" s="448"/>
      <c r="L42" s="448"/>
      <c r="M42" s="448"/>
    </row>
    <row r="43" spans="1:13" ht="15" customHeight="1" x14ac:dyDescent="0.15">
      <c r="A43" s="440" t="s">
        <v>285</v>
      </c>
      <c r="B43" s="445">
        <v>300</v>
      </c>
      <c r="C43" s="442">
        <v>12.8</v>
      </c>
      <c r="D43" s="445">
        <v>156</v>
      </c>
      <c r="E43" s="445">
        <v>144</v>
      </c>
      <c r="F43" s="446">
        <v>240</v>
      </c>
      <c r="G43" s="444">
        <v>10.269576379974326</v>
      </c>
      <c r="H43" s="447">
        <v>139</v>
      </c>
      <c r="I43" s="447">
        <v>101</v>
      </c>
      <c r="J43" s="446"/>
      <c r="K43" s="460"/>
      <c r="L43" s="447"/>
      <c r="M43" s="447"/>
    </row>
    <row r="44" spans="1:13" ht="15" customHeight="1" x14ac:dyDescent="0.15">
      <c r="A44" s="440" t="s">
        <v>286</v>
      </c>
      <c r="B44" s="445">
        <v>256</v>
      </c>
      <c r="C44" s="442">
        <v>7.4</v>
      </c>
      <c r="D44" s="445">
        <v>134</v>
      </c>
      <c r="E44" s="445">
        <v>122</v>
      </c>
      <c r="F44" s="446">
        <v>215</v>
      </c>
      <c r="G44" s="444">
        <v>6.244554167876851</v>
      </c>
      <c r="H44" s="447">
        <v>122</v>
      </c>
      <c r="I44" s="447">
        <v>93</v>
      </c>
      <c r="J44" s="446"/>
      <c r="K44" s="460"/>
      <c r="L44" s="447"/>
      <c r="M44" s="447"/>
    </row>
    <row r="45" spans="1:13" ht="15" customHeight="1" x14ac:dyDescent="0.15">
      <c r="A45" s="455" t="s">
        <v>287</v>
      </c>
      <c r="B45" s="450">
        <v>289</v>
      </c>
      <c r="C45" s="451">
        <v>17.3</v>
      </c>
      <c r="D45" s="450">
        <v>154</v>
      </c>
      <c r="E45" s="450">
        <v>135</v>
      </c>
      <c r="F45" s="452">
        <v>230</v>
      </c>
      <c r="G45" s="453">
        <v>13.73134328358209</v>
      </c>
      <c r="H45" s="454">
        <v>136</v>
      </c>
      <c r="I45" s="454">
        <v>94</v>
      </c>
      <c r="J45" s="446"/>
      <c r="K45" s="460"/>
      <c r="L45" s="447"/>
      <c r="M45" s="447"/>
    </row>
    <row r="46" spans="1:13" ht="15" customHeight="1" x14ac:dyDescent="0.15">
      <c r="A46" s="497" t="s">
        <v>172</v>
      </c>
      <c r="B46" s="498"/>
      <c r="C46" s="498"/>
      <c r="D46" s="498"/>
      <c r="E46" s="498"/>
      <c r="F46" s="37"/>
      <c r="I46" s="154" t="s">
        <v>244</v>
      </c>
      <c r="J46" s="154"/>
    </row>
    <row r="47" spans="1:13" ht="15" customHeight="1" x14ac:dyDescent="0.15">
      <c r="A47" s="507" t="s">
        <v>348</v>
      </c>
      <c r="B47" s="507"/>
      <c r="C47" s="507"/>
      <c r="D47" s="507"/>
      <c r="E47" s="507"/>
      <c r="F47" s="507"/>
    </row>
    <row r="48" spans="1:13" ht="15" customHeight="1" x14ac:dyDescent="0.15">
      <c r="A48" s="235" t="s">
        <v>332</v>
      </c>
      <c r="B48" s="235"/>
      <c r="C48" s="235"/>
      <c r="D48" s="235"/>
      <c r="E48" s="235"/>
      <c r="F48" s="235"/>
    </row>
    <row r="49" spans="1:6" ht="15" customHeight="1" x14ac:dyDescent="0.15">
      <c r="A49" s="74" t="s">
        <v>349</v>
      </c>
      <c r="B49" s="74"/>
      <c r="C49" s="74"/>
      <c r="D49" s="74"/>
      <c r="E49" s="74"/>
      <c r="F49" s="74"/>
    </row>
    <row r="50" spans="1:6" x14ac:dyDescent="0.15">
      <c r="A50" s="74" t="s">
        <v>350</v>
      </c>
      <c r="B50" s="74"/>
      <c r="C50" s="74"/>
      <c r="D50" s="74"/>
      <c r="E50" s="74"/>
      <c r="F50" s="74"/>
    </row>
    <row r="51" spans="1:6" x14ac:dyDescent="0.15">
      <c r="A51" s="74" t="s">
        <v>111</v>
      </c>
      <c r="B51" s="74"/>
      <c r="C51" s="74"/>
      <c r="D51" s="74"/>
      <c r="E51" s="74"/>
      <c r="F51" s="74"/>
    </row>
    <row r="52" spans="1:6" x14ac:dyDescent="0.15">
      <c r="A52" s="40" t="s">
        <v>170</v>
      </c>
      <c r="B52" s="37"/>
      <c r="C52" s="37"/>
      <c r="D52" s="37"/>
      <c r="E52" s="37"/>
      <c r="F52" s="37"/>
    </row>
  </sheetData>
  <mergeCells count="31">
    <mergeCell ref="A47:F47"/>
    <mergeCell ref="A1:J1"/>
    <mergeCell ref="I27:J27"/>
    <mergeCell ref="B5:E5"/>
    <mergeCell ref="F5:I5"/>
    <mergeCell ref="D6:E6"/>
    <mergeCell ref="A5:A8"/>
    <mergeCell ref="B6:B8"/>
    <mergeCell ref="C6:C8"/>
    <mergeCell ref="F6:F8"/>
    <mergeCell ref="G6:G8"/>
    <mergeCell ref="H6:H8"/>
    <mergeCell ref="I6:I8"/>
    <mergeCell ref="I21:J21"/>
    <mergeCell ref="J5:J8"/>
    <mergeCell ref="D7:D8"/>
    <mergeCell ref="E7:E8"/>
    <mergeCell ref="H4:J4"/>
    <mergeCell ref="A46:E46"/>
    <mergeCell ref="F31:I31"/>
    <mergeCell ref="J31:M31"/>
    <mergeCell ref="F32:F33"/>
    <mergeCell ref="H32:H33"/>
    <mergeCell ref="I32:I33"/>
    <mergeCell ref="J32:J33"/>
    <mergeCell ref="L32:L33"/>
    <mergeCell ref="M32:M33"/>
    <mergeCell ref="B31:E31"/>
    <mergeCell ref="B32:B33"/>
    <mergeCell ref="D32:D33"/>
    <mergeCell ref="E32:E33"/>
  </mergeCells>
  <phoneticPr fontId="2"/>
  <pageMargins left="0.85" right="0.48" top="1.01" bottom="0.63" header="0.57999999999999996" footer="0.42"/>
  <pageSetup paperSize="9" orientation="portrait" r:id="rId1"/>
  <headerFooter alignWithMargins="0">
    <oddHeader xml:space="preserve">&amp;R&amp;"ＭＳ Ｐ明朝,斜体"&amp;14４５&amp;"ＭＳ Ｐゴシック,標準"&amp;11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2"/>
  <sheetViews>
    <sheetView showGridLines="0" zoomScaleNormal="100" zoomScaleSheetLayoutView="115" workbookViewId="0"/>
  </sheetViews>
  <sheetFormatPr defaultRowHeight="13.5" x14ac:dyDescent="0.15"/>
  <cols>
    <col min="1" max="1" width="2.25" style="1" customWidth="1"/>
    <col min="2" max="2" width="14.375" style="1" customWidth="1"/>
    <col min="3" max="3" width="11.375" style="1" customWidth="1"/>
    <col min="4" max="4" width="2.25" style="1" customWidth="1"/>
    <col min="5" max="5" width="14.375" style="1" customWidth="1"/>
    <col min="6" max="6" width="9.875" style="1" customWidth="1"/>
    <col min="7" max="7" width="2" style="1" customWidth="1"/>
    <col min="8" max="8" width="14.375" style="1" customWidth="1"/>
    <col min="9" max="9" width="16.75" style="1" customWidth="1"/>
    <col min="10" max="16384" width="9" style="1"/>
  </cols>
  <sheetData>
    <row r="1" spans="1:12" ht="18" customHeight="1" x14ac:dyDescent="0.15">
      <c r="A1" s="315" t="s">
        <v>379</v>
      </c>
      <c r="B1" s="316"/>
      <c r="C1" s="316"/>
      <c r="D1" s="316"/>
      <c r="E1" s="147"/>
      <c r="F1" s="147"/>
      <c r="G1" s="37"/>
      <c r="H1" s="37"/>
      <c r="I1" s="37"/>
    </row>
    <row r="2" spans="1:12" ht="18.75" customHeight="1" x14ac:dyDescent="0.15">
      <c r="A2" s="323" t="s">
        <v>427</v>
      </c>
      <c r="B2" s="323"/>
      <c r="C2" s="323"/>
      <c r="D2" s="323"/>
      <c r="E2" s="323"/>
      <c r="F2" s="323"/>
      <c r="G2" s="324"/>
      <c r="H2" s="645" t="s">
        <v>362</v>
      </c>
      <c r="I2" s="645"/>
      <c r="J2" s="643"/>
      <c r="K2" s="644"/>
      <c r="L2" s="644"/>
    </row>
    <row r="3" spans="1:12" ht="15" customHeight="1" x14ac:dyDescent="0.15">
      <c r="A3" s="328"/>
      <c r="B3" s="329" t="s">
        <v>428</v>
      </c>
      <c r="C3" s="321">
        <v>2127600</v>
      </c>
      <c r="D3" s="330"/>
      <c r="E3" s="329" t="s">
        <v>429</v>
      </c>
      <c r="F3" s="331" t="s">
        <v>430</v>
      </c>
      <c r="G3" s="328"/>
      <c r="H3" s="329" t="s">
        <v>431</v>
      </c>
      <c r="I3" s="398">
        <v>5.8</v>
      </c>
      <c r="J3" s="644"/>
      <c r="K3" s="644"/>
      <c r="L3" s="644"/>
    </row>
    <row r="4" spans="1:12" ht="15" customHeight="1" x14ac:dyDescent="0.15">
      <c r="A4" s="332"/>
      <c r="B4" s="322" t="s">
        <v>432</v>
      </c>
      <c r="C4" s="333">
        <v>105</v>
      </c>
      <c r="D4" s="334"/>
      <c r="E4" s="322" t="s">
        <v>433</v>
      </c>
      <c r="F4" s="335" t="s">
        <v>434</v>
      </c>
      <c r="G4" s="332"/>
      <c r="H4" s="322" t="s">
        <v>435</v>
      </c>
      <c r="I4" s="399">
        <v>6</v>
      </c>
      <c r="J4" s="644"/>
      <c r="K4" s="644"/>
      <c r="L4" s="644"/>
    </row>
    <row r="5" spans="1:12" ht="15" customHeight="1" x14ac:dyDescent="0.15">
      <c r="A5" s="332"/>
      <c r="B5" s="322" t="s">
        <v>436</v>
      </c>
      <c r="C5" s="333">
        <v>796</v>
      </c>
      <c r="D5" s="334"/>
      <c r="E5" s="322" t="s">
        <v>437</v>
      </c>
      <c r="F5" s="336">
        <v>78</v>
      </c>
      <c r="G5" s="334"/>
      <c r="H5" s="322" t="s">
        <v>438</v>
      </c>
      <c r="I5" s="399">
        <v>10</v>
      </c>
      <c r="J5" s="644"/>
      <c r="K5" s="644"/>
      <c r="L5" s="644"/>
    </row>
    <row r="6" spans="1:12" ht="15" customHeight="1" x14ac:dyDescent="0.15">
      <c r="A6" s="337"/>
      <c r="B6" s="338" t="s">
        <v>439</v>
      </c>
      <c r="C6" s="339">
        <v>781</v>
      </c>
      <c r="D6" s="340"/>
      <c r="E6" s="338"/>
      <c r="F6" s="341"/>
      <c r="G6" s="340"/>
      <c r="H6" s="338"/>
      <c r="I6" s="337"/>
      <c r="J6" s="644"/>
      <c r="K6" s="644"/>
      <c r="L6" s="644"/>
    </row>
    <row r="7" spans="1:12" ht="15" customHeight="1" x14ac:dyDescent="0.15">
      <c r="A7" s="323" t="s">
        <v>440</v>
      </c>
      <c r="B7" s="324"/>
      <c r="C7" s="323"/>
      <c r="D7" s="323"/>
      <c r="E7" s="323"/>
      <c r="F7" s="323"/>
      <c r="G7" s="646" t="s">
        <v>367</v>
      </c>
      <c r="H7" s="646"/>
      <c r="I7" s="646"/>
      <c r="J7" s="644"/>
      <c r="K7" s="644"/>
      <c r="L7" s="644"/>
    </row>
    <row r="8" spans="1:12" ht="15" customHeight="1" x14ac:dyDescent="0.15">
      <c r="A8" s="323"/>
      <c r="B8" s="323"/>
      <c r="C8" s="323"/>
      <c r="D8" s="323"/>
      <c r="E8" s="323"/>
      <c r="F8" s="323"/>
      <c r="G8" s="642" t="s">
        <v>363</v>
      </c>
      <c r="H8" s="642"/>
      <c r="I8" s="642"/>
      <c r="J8" s="644"/>
      <c r="K8" s="644"/>
      <c r="L8" s="644"/>
    </row>
    <row r="9" spans="1:12" ht="15" customHeight="1" x14ac:dyDescent="0.15">
      <c r="A9" s="342"/>
      <c r="B9" s="342"/>
      <c r="C9" s="342"/>
      <c r="D9" s="342"/>
      <c r="E9" s="342"/>
      <c r="F9" s="342"/>
      <c r="G9" s="343"/>
      <c r="H9" s="343"/>
      <c r="I9" s="343"/>
      <c r="J9" s="644"/>
      <c r="K9" s="644"/>
      <c r="L9" s="644"/>
    </row>
    <row r="10" spans="1:12" ht="15" customHeight="1" x14ac:dyDescent="0.15">
      <c r="A10" s="344" t="s">
        <v>419</v>
      </c>
      <c r="B10" s="342"/>
      <c r="C10" s="342"/>
      <c r="D10" s="345"/>
      <c r="E10" s="345"/>
      <c r="F10" s="345"/>
      <c r="G10" s="343"/>
      <c r="H10" s="645" t="s">
        <v>362</v>
      </c>
      <c r="I10" s="645"/>
      <c r="J10" s="644"/>
      <c r="K10" s="644"/>
      <c r="L10" s="644"/>
    </row>
    <row r="11" spans="1:12" ht="15" customHeight="1" x14ac:dyDescent="0.15">
      <c r="A11" s="649" t="s">
        <v>396</v>
      </c>
      <c r="B11" s="649"/>
      <c r="C11" s="346"/>
      <c r="D11" s="652" t="s">
        <v>397</v>
      </c>
      <c r="E11" s="649"/>
      <c r="F11" s="347"/>
      <c r="G11" s="348"/>
      <c r="H11" s="325" t="s">
        <v>401</v>
      </c>
      <c r="I11" s="349">
        <v>8100</v>
      </c>
      <c r="J11" s="643"/>
      <c r="K11" s="644"/>
      <c r="L11" s="644"/>
    </row>
    <row r="12" spans="1:12" ht="15" customHeight="1" x14ac:dyDescent="0.15">
      <c r="A12" s="350"/>
      <c r="B12" s="351" t="s">
        <v>399</v>
      </c>
      <c r="C12" s="352">
        <v>1284.3</v>
      </c>
      <c r="D12" s="353"/>
      <c r="E12" s="351" t="s">
        <v>403</v>
      </c>
      <c r="F12" s="354">
        <v>124751</v>
      </c>
      <c r="G12" s="353"/>
      <c r="H12" s="326" t="s">
        <v>420</v>
      </c>
      <c r="I12" s="349">
        <v>366</v>
      </c>
      <c r="J12" s="644"/>
      <c r="K12" s="644"/>
      <c r="L12" s="644"/>
    </row>
    <row r="13" spans="1:12" ht="15" customHeight="1" x14ac:dyDescent="0.15">
      <c r="A13" s="350"/>
      <c r="B13" s="351" t="s">
        <v>405</v>
      </c>
      <c r="C13" s="355">
        <v>581.54999999999995</v>
      </c>
      <c r="D13" s="653" t="s">
        <v>406</v>
      </c>
      <c r="E13" s="648"/>
      <c r="F13" s="350"/>
      <c r="G13" s="353"/>
      <c r="H13" s="326" t="s">
        <v>404</v>
      </c>
      <c r="I13" s="349">
        <v>1518</v>
      </c>
      <c r="J13" s="644"/>
      <c r="K13" s="644"/>
      <c r="L13" s="644"/>
    </row>
    <row r="14" spans="1:12" ht="15" customHeight="1" x14ac:dyDescent="0.15">
      <c r="A14" s="350"/>
      <c r="B14" s="351" t="s">
        <v>421</v>
      </c>
      <c r="C14" s="355">
        <v>57</v>
      </c>
      <c r="D14" s="353"/>
      <c r="E14" s="351" t="s">
        <v>409</v>
      </c>
      <c r="F14" s="355">
        <v>1080</v>
      </c>
      <c r="G14" s="353"/>
      <c r="H14" s="326" t="s">
        <v>407</v>
      </c>
      <c r="I14" s="349">
        <v>1195</v>
      </c>
      <c r="J14" s="644"/>
      <c r="K14" s="644"/>
      <c r="L14" s="644"/>
    </row>
    <row r="15" spans="1:12" ht="15" customHeight="1" x14ac:dyDescent="0.15">
      <c r="A15" s="350"/>
      <c r="B15" s="351" t="s">
        <v>422</v>
      </c>
      <c r="C15" s="355">
        <v>0</v>
      </c>
      <c r="D15" s="353" t="s">
        <v>412</v>
      </c>
      <c r="E15" s="350"/>
      <c r="F15" s="350"/>
      <c r="G15" s="353"/>
      <c r="H15" s="326" t="s">
        <v>410</v>
      </c>
      <c r="I15" s="349">
        <v>2172</v>
      </c>
      <c r="J15" s="644"/>
      <c r="K15" s="644"/>
      <c r="L15" s="644"/>
    </row>
    <row r="16" spans="1:12" ht="15" customHeight="1" x14ac:dyDescent="0.15">
      <c r="A16" s="648" t="s">
        <v>408</v>
      </c>
      <c r="B16" s="650"/>
      <c r="C16" s="356"/>
      <c r="D16" s="353"/>
      <c r="E16" s="351" t="s">
        <v>415</v>
      </c>
      <c r="F16" s="349">
        <v>4998</v>
      </c>
      <c r="G16" s="353"/>
      <c r="H16" s="326" t="s">
        <v>423</v>
      </c>
      <c r="I16" s="349">
        <v>2998</v>
      </c>
      <c r="J16" s="644"/>
      <c r="K16" s="644"/>
      <c r="L16" s="644"/>
    </row>
    <row r="17" spans="1:12" ht="15" customHeight="1" x14ac:dyDescent="0.15">
      <c r="A17" s="350"/>
      <c r="B17" s="351" t="s">
        <v>411</v>
      </c>
      <c r="C17" s="355">
        <v>696.8</v>
      </c>
      <c r="D17" s="353"/>
      <c r="E17" s="351" t="s">
        <v>418</v>
      </c>
      <c r="F17" s="349">
        <v>9553</v>
      </c>
      <c r="G17" s="353"/>
      <c r="H17" s="326" t="s">
        <v>413</v>
      </c>
      <c r="I17" s="349">
        <v>7359</v>
      </c>
      <c r="J17" s="644"/>
      <c r="K17" s="644"/>
      <c r="L17" s="644"/>
    </row>
    <row r="18" spans="1:12" ht="15" customHeight="1" x14ac:dyDescent="0.15">
      <c r="A18" s="350"/>
      <c r="B18" s="357" t="s">
        <v>414</v>
      </c>
      <c r="C18" s="355">
        <v>339</v>
      </c>
      <c r="D18" s="353"/>
      <c r="E18" s="351" t="s">
        <v>398</v>
      </c>
      <c r="F18" s="349">
        <v>357</v>
      </c>
      <c r="G18" s="353"/>
      <c r="H18" s="326" t="s">
        <v>416</v>
      </c>
      <c r="I18" s="349">
        <v>304</v>
      </c>
      <c r="J18" s="644"/>
      <c r="K18" s="644"/>
      <c r="L18" s="644"/>
    </row>
    <row r="19" spans="1:12" ht="15" customHeight="1" x14ac:dyDescent="0.15">
      <c r="A19" s="345"/>
      <c r="B19" s="358" t="s">
        <v>417</v>
      </c>
      <c r="C19" s="359">
        <v>443.7</v>
      </c>
      <c r="D19" s="360"/>
      <c r="E19" s="361" t="s">
        <v>424</v>
      </c>
      <c r="F19" s="362">
        <v>1265</v>
      </c>
      <c r="G19" s="360"/>
      <c r="H19" s="363" t="s">
        <v>425</v>
      </c>
      <c r="I19" s="362">
        <v>104</v>
      </c>
      <c r="J19" s="644"/>
      <c r="K19" s="644"/>
      <c r="L19" s="644"/>
    </row>
    <row r="20" spans="1:12" ht="15" customHeight="1" x14ac:dyDescent="0.15">
      <c r="A20" s="648"/>
      <c r="B20" s="648"/>
      <c r="C20" s="350"/>
      <c r="D20" s="350"/>
      <c r="E20" s="364"/>
      <c r="F20" s="365"/>
      <c r="G20" s="366"/>
      <c r="H20" s="580" t="s">
        <v>426</v>
      </c>
      <c r="I20" s="580"/>
    </row>
    <row r="21" spans="1:12" ht="15" customHeight="1" x14ac:dyDescent="0.15">
      <c r="A21" s="350"/>
      <c r="B21" s="350"/>
      <c r="C21" s="350"/>
      <c r="D21" s="350"/>
      <c r="E21" s="364"/>
      <c r="F21" s="365"/>
      <c r="G21" s="366"/>
      <c r="H21" s="327"/>
      <c r="I21" s="327"/>
    </row>
    <row r="22" spans="1:12" ht="15" customHeight="1" x14ac:dyDescent="0.15">
      <c r="A22" s="342"/>
      <c r="B22" s="342"/>
      <c r="C22" s="342"/>
      <c r="D22" s="342"/>
      <c r="E22" s="342"/>
      <c r="F22" s="342"/>
      <c r="G22" s="343"/>
      <c r="H22" s="343"/>
      <c r="I22" s="343"/>
    </row>
    <row r="23" spans="1:12" ht="15" customHeight="1" x14ac:dyDescent="0.15">
      <c r="A23" s="344" t="s">
        <v>395</v>
      </c>
      <c r="B23" s="342"/>
      <c r="C23" s="342"/>
      <c r="D23" s="342"/>
      <c r="E23" s="342"/>
      <c r="F23" s="342"/>
      <c r="G23" s="366"/>
      <c r="H23" s="645" t="s">
        <v>362</v>
      </c>
      <c r="I23" s="645"/>
    </row>
    <row r="24" spans="1:12" ht="15" customHeight="1" x14ac:dyDescent="0.15">
      <c r="A24" s="649" t="s">
        <v>396</v>
      </c>
      <c r="B24" s="649"/>
      <c r="C24" s="651"/>
      <c r="D24" s="348" t="s">
        <v>397</v>
      </c>
      <c r="E24" s="367"/>
      <c r="F24" s="367"/>
      <c r="G24" s="348"/>
      <c r="H24" s="368" t="s">
        <v>398</v>
      </c>
      <c r="I24" s="349">
        <v>2712</v>
      </c>
      <c r="J24" s="643"/>
      <c r="K24" s="644"/>
      <c r="L24" s="644"/>
    </row>
    <row r="25" spans="1:12" ht="15" customHeight="1" x14ac:dyDescent="0.15">
      <c r="A25" s="350"/>
      <c r="B25" s="351" t="s">
        <v>399</v>
      </c>
      <c r="C25" s="355">
        <v>700.25</v>
      </c>
      <c r="D25" s="353"/>
      <c r="E25" s="351" t="s">
        <v>400</v>
      </c>
      <c r="F25" s="349">
        <v>5950</v>
      </c>
      <c r="G25" s="353"/>
      <c r="H25" s="376" t="s">
        <v>401</v>
      </c>
      <c r="I25" s="349">
        <v>6528</v>
      </c>
      <c r="J25" s="644"/>
      <c r="K25" s="644"/>
      <c r="L25" s="644"/>
    </row>
    <row r="26" spans="1:12" ht="15" customHeight="1" x14ac:dyDescent="0.15">
      <c r="A26" s="350"/>
      <c r="B26" s="351" t="s">
        <v>402</v>
      </c>
      <c r="C26" s="355">
        <v>189.3</v>
      </c>
      <c r="D26" s="353"/>
      <c r="E26" s="351" t="s">
        <v>403</v>
      </c>
      <c r="F26" s="369">
        <v>36186</v>
      </c>
      <c r="G26" s="353"/>
      <c r="H26" s="326" t="s">
        <v>404</v>
      </c>
      <c r="I26" s="349">
        <v>1128</v>
      </c>
      <c r="J26" s="644"/>
      <c r="K26" s="644"/>
      <c r="L26" s="644"/>
    </row>
    <row r="27" spans="1:12" ht="15" customHeight="1" x14ac:dyDescent="0.15">
      <c r="A27" s="350"/>
      <c r="B27" s="351" t="s">
        <v>405</v>
      </c>
      <c r="C27" s="370">
        <v>744.48</v>
      </c>
      <c r="D27" s="353" t="s">
        <v>406</v>
      </c>
      <c r="E27" s="342"/>
      <c r="F27" s="371"/>
      <c r="G27" s="353"/>
      <c r="H27" s="372" t="s">
        <v>407</v>
      </c>
      <c r="I27" s="349">
        <v>422</v>
      </c>
      <c r="J27" s="644"/>
      <c r="K27" s="644"/>
      <c r="L27" s="644"/>
    </row>
    <row r="28" spans="1:12" ht="15" customHeight="1" x14ac:dyDescent="0.15">
      <c r="A28" s="350" t="s">
        <v>408</v>
      </c>
      <c r="B28" s="350"/>
      <c r="C28" s="356"/>
      <c r="D28" s="353"/>
      <c r="E28" s="373" t="s">
        <v>409</v>
      </c>
      <c r="F28" s="355">
        <v>1600</v>
      </c>
      <c r="G28" s="353"/>
      <c r="H28" s="322" t="s">
        <v>410</v>
      </c>
      <c r="I28" s="349">
        <v>694</v>
      </c>
      <c r="J28" s="644"/>
      <c r="K28" s="644"/>
      <c r="L28" s="644"/>
    </row>
    <row r="29" spans="1:12" ht="15" customHeight="1" x14ac:dyDescent="0.15">
      <c r="A29" s="350"/>
      <c r="B29" s="351" t="s">
        <v>411</v>
      </c>
      <c r="C29" s="355">
        <v>228.8</v>
      </c>
      <c r="D29" s="353" t="s">
        <v>412</v>
      </c>
      <c r="E29" s="332"/>
      <c r="F29" s="371"/>
      <c r="G29" s="353"/>
      <c r="H29" s="322" t="s">
        <v>413</v>
      </c>
      <c r="I29" s="349">
        <v>4305</v>
      </c>
      <c r="J29" s="644"/>
      <c r="K29" s="644"/>
      <c r="L29" s="644"/>
    </row>
    <row r="30" spans="1:12" ht="15" customHeight="1" x14ac:dyDescent="0.15">
      <c r="A30" s="350"/>
      <c r="B30" s="351" t="s">
        <v>414</v>
      </c>
      <c r="C30" s="355">
        <v>243.7</v>
      </c>
      <c r="D30" s="353"/>
      <c r="E30" s="373" t="s">
        <v>415</v>
      </c>
      <c r="F30" s="349">
        <v>2179</v>
      </c>
      <c r="G30" s="353"/>
      <c r="H30" s="322" t="s">
        <v>416</v>
      </c>
      <c r="I30" s="349">
        <v>630</v>
      </c>
      <c r="J30" s="644"/>
      <c r="K30" s="644"/>
      <c r="L30" s="644"/>
    </row>
    <row r="31" spans="1:12" ht="15" customHeight="1" x14ac:dyDescent="0.15">
      <c r="A31" s="345"/>
      <c r="B31" s="361" t="s">
        <v>417</v>
      </c>
      <c r="C31" s="359">
        <v>798.73</v>
      </c>
      <c r="D31" s="360"/>
      <c r="E31" s="374" t="s">
        <v>418</v>
      </c>
      <c r="F31" s="362">
        <v>1016</v>
      </c>
      <c r="G31" s="360"/>
      <c r="H31" s="338"/>
      <c r="I31" s="375"/>
      <c r="J31" s="644"/>
      <c r="K31" s="644"/>
      <c r="L31" s="644"/>
    </row>
    <row r="32" spans="1:12" ht="15" customHeight="1" x14ac:dyDescent="0.15">
      <c r="A32" s="350"/>
      <c r="B32" s="326"/>
      <c r="C32" s="371"/>
      <c r="D32" s="350"/>
      <c r="E32" s="322"/>
      <c r="F32" s="365"/>
      <c r="G32" s="366"/>
      <c r="H32" s="580" t="s">
        <v>96</v>
      </c>
      <c r="I32" s="580"/>
      <c r="J32" s="644"/>
      <c r="K32" s="644"/>
      <c r="L32" s="644"/>
    </row>
    <row r="33" spans="1:12" ht="15" customHeight="1" x14ac:dyDescent="0.15">
      <c r="A33" s="350"/>
      <c r="B33" s="326"/>
      <c r="C33" s="371"/>
      <c r="D33" s="350"/>
      <c r="E33" s="322"/>
      <c r="F33" s="365"/>
      <c r="G33" s="366"/>
      <c r="H33" s="327"/>
      <c r="I33" s="327"/>
      <c r="J33" s="38"/>
      <c r="K33" s="38"/>
    </row>
    <row r="34" spans="1:12" ht="15" customHeight="1" x14ac:dyDescent="0.15">
      <c r="A34" s="241"/>
      <c r="B34" s="241"/>
      <c r="C34" s="241"/>
      <c r="D34" s="241"/>
      <c r="E34" s="16"/>
      <c r="F34" s="20"/>
      <c r="G34" s="18"/>
    </row>
    <row r="35" spans="1:12" ht="15" customHeight="1" x14ac:dyDescent="0.15">
      <c r="A35" s="166" t="s">
        <v>379</v>
      </c>
      <c r="B35" s="135"/>
      <c r="C35" s="135"/>
      <c r="D35" s="135"/>
      <c r="E35" s="135"/>
      <c r="F35" s="135"/>
      <c r="H35" s="647"/>
      <c r="I35" s="647"/>
      <c r="J35" s="18"/>
      <c r="K35" s="18"/>
      <c r="L35" s="18"/>
    </row>
    <row r="36" spans="1:12" ht="15" customHeight="1" x14ac:dyDescent="0.15">
      <c r="A36" s="1" t="s">
        <v>380</v>
      </c>
      <c r="I36" s="406" t="s">
        <v>381</v>
      </c>
      <c r="J36" s="422"/>
      <c r="K36" s="430"/>
      <c r="L36" s="430"/>
    </row>
    <row r="37" spans="1:12" ht="15" customHeight="1" x14ac:dyDescent="0.15">
      <c r="A37" s="590" t="s">
        <v>382</v>
      </c>
      <c r="B37" s="590"/>
      <c r="C37" s="593" t="s">
        <v>383</v>
      </c>
      <c r="D37" s="590"/>
      <c r="E37" s="591"/>
      <c r="F37" s="593" t="s">
        <v>384</v>
      </c>
      <c r="G37" s="590"/>
      <c r="H37" s="591"/>
      <c r="I37" s="429" t="s">
        <v>385</v>
      </c>
      <c r="J37" s="313"/>
      <c r="K37" s="313"/>
      <c r="L37" s="313"/>
    </row>
    <row r="38" spans="1:12" ht="15" customHeight="1" x14ac:dyDescent="0.15">
      <c r="A38" s="135"/>
      <c r="B38" s="14" t="s">
        <v>386</v>
      </c>
      <c r="C38" s="600" t="s">
        <v>387</v>
      </c>
      <c r="D38" s="562"/>
      <c r="E38" s="588"/>
      <c r="F38" s="628">
        <v>483500</v>
      </c>
      <c r="G38" s="629"/>
      <c r="H38" s="630"/>
      <c r="I38" s="108">
        <v>557.6</v>
      </c>
      <c r="J38" s="313"/>
      <c r="K38" s="317"/>
      <c r="L38" s="28"/>
    </row>
    <row r="39" spans="1:12" ht="15" customHeight="1" x14ac:dyDescent="0.15">
      <c r="A39" s="135"/>
      <c r="B39" s="14" t="s">
        <v>388</v>
      </c>
      <c r="C39" s="638" t="s">
        <v>441</v>
      </c>
      <c r="D39" s="639"/>
      <c r="E39" s="640"/>
      <c r="F39" s="631">
        <v>102570</v>
      </c>
      <c r="G39" s="632"/>
      <c r="H39" s="633"/>
      <c r="I39" s="108">
        <v>234.4</v>
      </c>
      <c r="J39" s="313"/>
      <c r="K39" s="317"/>
      <c r="L39" s="23"/>
    </row>
    <row r="40" spans="1:12" ht="15" customHeight="1" x14ac:dyDescent="0.15">
      <c r="A40" s="135"/>
      <c r="B40" s="14" t="s">
        <v>389</v>
      </c>
      <c r="C40" s="638" t="s">
        <v>446</v>
      </c>
      <c r="D40" s="639"/>
      <c r="E40" s="640"/>
      <c r="F40" s="631">
        <v>172320</v>
      </c>
      <c r="G40" s="632"/>
      <c r="H40" s="633"/>
      <c r="I40" s="108">
        <v>163.69999999999999</v>
      </c>
      <c r="J40" s="313"/>
      <c r="K40" s="317"/>
      <c r="L40" s="23"/>
    </row>
    <row r="41" spans="1:12" ht="15" customHeight="1" x14ac:dyDescent="0.15">
      <c r="A41" s="135"/>
      <c r="B41" s="14" t="s">
        <v>390</v>
      </c>
      <c r="C41" s="638" t="s">
        <v>442</v>
      </c>
      <c r="D41" s="639"/>
      <c r="E41" s="640"/>
      <c r="F41" s="631">
        <v>132520</v>
      </c>
      <c r="G41" s="632"/>
      <c r="H41" s="633"/>
      <c r="I41" s="108">
        <v>30</v>
      </c>
      <c r="J41" s="313"/>
      <c r="K41" s="317"/>
      <c r="L41" s="23"/>
    </row>
    <row r="42" spans="1:12" ht="15" customHeight="1" x14ac:dyDescent="0.15">
      <c r="A42" s="135"/>
      <c r="B42" s="14" t="s">
        <v>391</v>
      </c>
      <c r="C42" s="638" t="s">
        <v>443</v>
      </c>
      <c r="D42" s="639"/>
      <c r="E42" s="640"/>
      <c r="F42" s="631">
        <v>45490</v>
      </c>
      <c r="G42" s="632"/>
      <c r="H42" s="633"/>
      <c r="I42" s="108">
        <v>75</v>
      </c>
      <c r="J42" s="313"/>
      <c r="K42" s="317"/>
      <c r="L42" s="23"/>
    </row>
    <row r="43" spans="1:12" ht="15" customHeight="1" x14ac:dyDescent="0.15">
      <c r="A43" s="135"/>
      <c r="B43" s="14" t="s">
        <v>392</v>
      </c>
      <c r="C43" s="638" t="s">
        <v>443</v>
      </c>
      <c r="D43" s="639"/>
      <c r="E43" s="640"/>
      <c r="F43" s="631">
        <v>72850</v>
      </c>
      <c r="G43" s="632"/>
      <c r="H43" s="633"/>
      <c r="I43" s="108">
        <v>139.69999999999999</v>
      </c>
      <c r="J43" s="313"/>
      <c r="K43" s="317"/>
      <c r="L43" s="23"/>
    </row>
    <row r="44" spans="1:12" ht="15" customHeight="1" x14ac:dyDescent="0.15">
      <c r="A44" s="135"/>
      <c r="B44" s="14" t="s">
        <v>393</v>
      </c>
      <c r="C44" s="638" t="s">
        <v>444</v>
      </c>
      <c r="D44" s="639"/>
      <c r="E44" s="640"/>
      <c r="F44" s="631">
        <v>30890</v>
      </c>
      <c r="G44" s="632"/>
      <c r="H44" s="633"/>
      <c r="I44" s="108">
        <v>76.3</v>
      </c>
      <c r="J44" s="313"/>
      <c r="K44" s="317"/>
      <c r="L44" s="23"/>
    </row>
    <row r="45" spans="1:12" ht="15" customHeight="1" x14ac:dyDescent="0.15">
      <c r="A45" s="138"/>
      <c r="B45" s="17" t="s">
        <v>394</v>
      </c>
      <c r="C45" s="641" t="s">
        <v>445</v>
      </c>
      <c r="D45" s="598"/>
      <c r="E45" s="589"/>
      <c r="F45" s="635">
        <v>61900</v>
      </c>
      <c r="G45" s="636"/>
      <c r="H45" s="637"/>
      <c r="I45" s="409">
        <v>147.4</v>
      </c>
      <c r="J45" s="313"/>
      <c r="K45" s="317"/>
      <c r="L45" s="23"/>
    </row>
    <row r="46" spans="1:12" x14ac:dyDescent="0.15">
      <c r="A46" s="135"/>
      <c r="B46" s="135"/>
      <c r="C46" s="135"/>
      <c r="D46" s="135"/>
      <c r="E46" s="135"/>
      <c r="F46" s="135"/>
      <c r="G46" s="135"/>
      <c r="H46" s="135"/>
      <c r="I46" s="135"/>
      <c r="J46" s="634"/>
      <c r="K46" s="634"/>
      <c r="L46" s="634"/>
    </row>
    <row r="47" spans="1:12" x14ac:dyDescent="0.15">
      <c r="A47" s="100"/>
      <c r="B47" s="100"/>
      <c r="C47" s="100"/>
      <c r="D47" s="100"/>
      <c r="E47" s="100"/>
      <c r="F47" s="100"/>
      <c r="J47" s="18"/>
      <c r="K47" s="18"/>
      <c r="L47" s="18"/>
    </row>
    <row r="48" spans="1:12" x14ac:dyDescent="0.15">
      <c r="A48" s="100"/>
      <c r="B48" s="100"/>
      <c r="C48" s="100"/>
      <c r="D48" s="100"/>
      <c r="E48" s="100"/>
      <c r="F48" s="100"/>
      <c r="J48" s="18"/>
      <c r="K48" s="18"/>
      <c r="L48" s="18"/>
    </row>
    <row r="49" spans="1:12" x14ac:dyDescent="0.15">
      <c r="A49" s="100"/>
      <c r="B49" s="100"/>
      <c r="C49" s="100"/>
      <c r="D49" s="100"/>
      <c r="E49" s="100"/>
      <c r="F49" s="100"/>
      <c r="J49" s="18"/>
      <c r="K49" s="18"/>
      <c r="L49" s="18"/>
    </row>
    <row r="50" spans="1:12" x14ac:dyDescent="0.15">
      <c r="A50" s="100"/>
      <c r="B50" s="100"/>
      <c r="C50" s="100"/>
      <c r="D50" s="100"/>
      <c r="E50" s="100"/>
      <c r="F50" s="100"/>
    </row>
    <row r="51" spans="1:12" x14ac:dyDescent="0.15">
      <c r="A51" s="100"/>
      <c r="B51" s="100"/>
      <c r="C51" s="100"/>
      <c r="D51" s="100"/>
      <c r="E51" s="100"/>
      <c r="F51" s="100"/>
    </row>
    <row r="52" spans="1:12" x14ac:dyDescent="0.15">
      <c r="A52" s="100"/>
      <c r="B52" s="100"/>
      <c r="C52" s="100"/>
      <c r="D52" s="100"/>
      <c r="E52" s="100"/>
      <c r="F52" s="100"/>
    </row>
  </sheetData>
  <mergeCells count="37">
    <mergeCell ref="A20:B20"/>
    <mergeCell ref="A11:B11"/>
    <mergeCell ref="A16:B16"/>
    <mergeCell ref="A24:C24"/>
    <mergeCell ref="D11:E11"/>
    <mergeCell ref="D13:E13"/>
    <mergeCell ref="F37:H37"/>
    <mergeCell ref="G8:I8"/>
    <mergeCell ref="J2:L10"/>
    <mergeCell ref="H2:I2"/>
    <mergeCell ref="G7:I7"/>
    <mergeCell ref="H10:I10"/>
    <mergeCell ref="H35:I35"/>
    <mergeCell ref="H32:I32"/>
    <mergeCell ref="H23:I23"/>
    <mergeCell ref="H20:I20"/>
    <mergeCell ref="J11:L19"/>
    <mergeCell ref="J24:L32"/>
    <mergeCell ref="C41:E41"/>
    <mergeCell ref="C42:E42"/>
    <mergeCell ref="C43:E43"/>
    <mergeCell ref="C44:E44"/>
    <mergeCell ref="C45:E45"/>
    <mergeCell ref="A37:B37"/>
    <mergeCell ref="C37:E37"/>
    <mergeCell ref="C38:E38"/>
    <mergeCell ref="C39:E39"/>
    <mergeCell ref="C40:E40"/>
    <mergeCell ref="F38:H38"/>
    <mergeCell ref="F39:H39"/>
    <mergeCell ref="F40:H40"/>
    <mergeCell ref="F41:H41"/>
    <mergeCell ref="J46:L46"/>
    <mergeCell ref="F42:H42"/>
    <mergeCell ref="F43:H43"/>
    <mergeCell ref="F44:H44"/>
    <mergeCell ref="F45:H45"/>
  </mergeCells>
  <phoneticPr fontId="2"/>
  <pageMargins left="0.70866141732283472" right="0.74803149606299213" top="1.1811023622047245" bottom="0.98425196850393704" header="0.62992125984251968" footer="0.51181102362204722"/>
  <pageSetup paperSize="9" orientation="portrait" r:id="rId1"/>
  <headerFooter alignWithMargins="0">
    <oddHeader>&amp;L&amp;"ＭＳ Ｐ明朝,斜体"&amp;14５４&amp;"ＭＳ Ｐゴシック,標準"&amp;11　&amp;"ＭＳ Ｐ明朝,標準"&amp;10Ⅵ　漁　　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showGridLines="0" zoomScaleNormal="100" workbookViewId="0"/>
  </sheetViews>
  <sheetFormatPr defaultRowHeight="13.5" x14ac:dyDescent="0.15"/>
  <cols>
    <col min="1" max="1" width="8.875" style="1" customWidth="1"/>
    <col min="2" max="9" width="9.375" style="1" customWidth="1"/>
    <col min="10" max="16384" width="9" style="1"/>
  </cols>
  <sheetData>
    <row r="1" spans="1:11" ht="21.75" customHeight="1" x14ac:dyDescent="0.15">
      <c r="A1" s="132" t="s">
        <v>345</v>
      </c>
      <c r="B1" s="133"/>
      <c r="C1" s="133"/>
      <c r="D1" s="133"/>
      <c r="E1" s="133"/>
      <c r="F1" s="496" t="s">
        <v>178</v>
      </c>
      <c r="G1" s="530"/>
      <c r="H1" s="530"/>
    </row>
    <row r="2" spans="1:11" ht="23.25" customHeight="1" x14ac:dyDescent="0.15">
      <c r="A2" s="236" t="s">
        <v>0</v>
      </c>
      <c r="B2" s="238" t="s">
        <v>1</v>
      </c>
      <c r="C2" s="76" t="s">
        <v>259</v>
      </c>
      <c r="D2" s="76" t="s">
        <v>258</v>
      </c>
      <c r="E2" s="76" t="s">
        <v>263</v>
      </c>
      <c r="F2" s="76" t="s">
        <v>262</v>
      </c>
      <c r="G2" s="76" t="s">
        <v>261</v>
      </c>
      <c r="H2" s="77" t="s">
        <v>260</v>
      </c>
    </row>
    <row r="3" spans="1:11" ht="15.95" customHeight="1" x14ac:dyDescent="0.15">
      <c r="A3" s="255" t="s">
        <v>290</v>
      </c>
      <c r="B3" s="104">
        <v>1459</v>
      </c>
      <c r="C3" s="29">
        <v>137</v>
      </c>
      <c r="D3" s="29">
        <v>423</v>
      </c>
      <c r="E3" s="29">
        <v>535</v>
      </c>
      <c r="F3" s="29">
        <v>242</v>
      </c>
      <c r="G3" s="29">
        <v>71</v>
      </c>
      <c r="H3" s="29">
        <v>51</v>
      </c>
    </row>
    <row r="4" spans="1:11" ht="15.95" customHeight="1" x14ac:dyDescent="0.15">
      <c r="A4" s="254">
        <v>17</v>
      </c>
      <c r="B4" s="104">
        <v>1168</v>
      </c>
      <c r="C4" s="29">
        <v>79</v>
      </c>
      <c r="D4" s="29">
        <v>292</v>
      </c>
      <c r="E4" s="29">
        <v>464</v>
      </c>
      <c r="F4" s="29">
        <v>204</v>
      </c>
      <c r="G4" s="29">
        <v>76</v>
      </c>
      <c r="H4" s="29">
        <v>53</v>
      </c>
    </row>
    <row r="5" spans="1:11" ht="15.95" customHeight="1" x14ac:dyDescent="0.15">
      <c r="A5" s="254">
        <v>22</v>
      </c>
      <c r="B5" s="104">
        <v>989</v>
      </c>
      <c r="C5" s="104">
        <v>70</v>
      </c>
      <c r="D5" s="104">
        <v>208</v>
      </c>
      <c r="E5" s="104">
        <v>390</v>
      </c>
      <c r="F5" s="104">
        <v>189</v>
      </c>
      <c r="G5" s="29">
        <v>74</v>
      </c>
      <c r="H5" s="104">
        <v>58</v>
      </c>
    </row>
    <row r="6" spans="1:11" ht="15.95" customHeight="1" x14ac:dyDescent="0.15">
      <c r="A6" s="254">
        <v>27</v>
      </c>
      <c r="B6" s="104">
        <v>803</v>
      </c>
      <c r="C6" s="104">
        <v>43</v>
      </c>
      <c r="D6" s="104">
        <v>176</v>
      </c>
      <c r="E6" s="104">
        <v>299</v>
      </c>
      <c r="F6" s="104">
        <v>154</v>
      </c>
      <c r="G6" s="104">
        <v>69</v>
      </c>
      <c r="H6" s="104">
        <v>62</v>
      </c>
    </row>
    <row r="7" spans="1:11" ht="15.95" customHeight="1" x14ac:dyDescent="0.15">
      <c r="A7" s="188" t="s">
        <v>299</v>
      </c>
      <c r="B7" s="104">
        <v>638</v>
      </c>
      <c r="C7" s="104">
        <v>48</v>
      </c>
      <c r="D7" s="104">
        <v>131</v>
      </c>
      <c r="E7" s="104">
        <v>231</v>
      </c>
      <c r="F7" s="104">
        <v>111</v>
      </c>
      <c r="G7" s="104">
        <v>46</v>
      </c>
      <c r="H7" s="104">
        <v>71</v>
      </c>
    </row>
    <row r="8" spans="1:11" ht="15.95" customHeight="1" x14ac:dyDescent="0.15">
      <c r="A8" s="411" t="s">
        <v>114</v>
      </c>
      <c r="B8" s="242">
        <v>174</v>
      </c>
      <c r="C8" s="36">
        <v>8</v>
      </c>
      <c r="D8" s="104">
        <v>31</v>
      </c>
      <c r="E8" s="104">
        <v>66</v>
      </c>
      <c r="F8" s="104">
        <v>33</v>
      </c>
      <c r="G8" s="104">
        <v>16</v>
      </c>
      <c r="H8" s="104">
        <v>20</v>
      </c>
      <c r="K8" s="71"/>
    </row>
    <row r="9" spans="1:11" ht="15.95" customHeight="1" x14ac:dyDescent="0.15">
      <c r="A9" s="411" t="s">
        <v>115</v>
      </c>
      <c r="B9" s="104">
        <v>42</v>
      </c>
      <c r="C9" s="104">
        <v>23</v>
      </c>
      <c r="D9" s="104">
        <v>8</v>
      </c>
      <c r="E9" s="104">
        <v>7</v>
      </c>
      <c r="F9" s="104">
        <v>3</v>
      </c>
      <c r="G9" s="306" t="s">
        <v>206</v>
      </c>
      <c r="H9" s="36">
        <v>1</v>
      </c>
    </row>
    <row r="10" spans="1:11" ht="15.95" customHeight="1" x14ac:dyDescent="0.15">
      <c r="A10" s="411" t="s">
        <v>116</v>
      </c>
      <c r="B10" s="104">
        <v>106</v>
      </c>
      <c r="C10" s="104">
        <v>8</v>
      </c>
      <c r="D10" s="104">
        <v>21</v>
      </c>
      <c r="E10" s="36">
        <v>31</v>
      </c>
      <c r="F10" s="104">
        <v>19</v>
      </c>
      <c r="G10" s="104">
        <v>8</v>
      </c>
      <c r="H10" s="104">
        <v>19</v>
      </c>
    </row>
    <row r="11" spans="1:11" ht="15.95" customHeight="1" x14ac:dyDescent="0.15">
      <c r="A11" s="411" t="s">
        <v>117</v>
      </c>
      <c r="B11" s="306" t="s">
        <v>353</v>
      </c>
      <c r="C11" s="306" t="s">
        <v>206</v>
      </c>
      <c r="D11" s="306" t="s">
        <v>206</v>
      </c>
      <c r="E11" s="306" t="s">
        <v>206</v>
      </c>
      <c r="F11" s="306" t="s">
        <v>206</v>
      </c>
      <c r="G11" s="306" t="s">
        <v>206</v>
      </c>
      <c r="H11" s="306" t="s">
        <v>206</v>
      </c>
    </row>
    <row r="12" spans="1:11" ht="15.95" customHeight="1" x14ac:dyDescent="0.15">
      <c r="A12" s="411" t="s">
        <v>118</v>
      </c>
      <c r="B12" s="104">
        <v>118</v>
      </c>
      <c r="C12" s="243">
        <v>4</v>
      </c>
      <c r="D12" s="104">
        <v>42</v>
      </c>
      <c r="E12" s="104">
        <v>45</v>
      </c>
      <c r="F12" s="104">
        <v>15</v>
      </c>
      <c r="G12" s="104">
        <v>6</v>
      </c>
      <c r="H12" s="104">
        <v>6</v>
      </c>
    </row>
    <row r="13" spans="1:11" ht="15.95" customHeight="1" x14ac:dyDescent="0.15">
      <c r="A13" s="411" t="s">
        <v>119</v>
      </c>
      <c r="B13" s="104">
        <v>96</v>
      </c>
      <c r="C13" s="104">
        <v>3</v>
      </c>
      <c r="D13" s="104">
        <v>16</v>
      </c>
      <c r="E13" s="104">
        <v>42</v>
      </c>
      <c r="F13" s="104">
        <v>19</v>
      </c>
      <c r="G13" s="104">
        <v>8</v>
      </c>
      <c r="H13" s="104">
        <v>8</v>
      </c>
    </row>
    <row r="14" spans="1:11" ht="15.95" customHeight="1" x14ac:dyDescent="0.15">
      <c r="A14" s="412" t="s">
        <v>120</v>
      </c>
      <c r="B14" s="219">
        <v>102</v>
      </c>
      <c r="C14" s="244">
        <v>2</v>
      </c>
      <c r="D14" s="219">
        <v>13</v>
      </c>
      <c r="E14" s="219">
        <v>40</v>
      </c>
      <c r="F14" s="219">
        <v>22</v>
      </c>
      <c r="G14" s="219">
        <v>8</v>
      </c>
      <c r="H14" s="219">
        <v>17</v>
      </c>
    </row>
    <row r="15" spans="1:11" ht="15.6" customHeight="1" x14ac:dyDescent="0.15">
      <c r="A15" s="160" t="s">
        <v>335</v>
      </c>
      <c r="B15" s="162"/>
      <c r="C15" s="162"/>
      <c r="D15" s="162"/>
      <c r="E15" s="162"/>
      <c r="F15" s="148"/>
      <c r="G15" s="517" t="s">
        <v>123</v>
      </c>
      <c r="H15" s="517"/>
    </row>
    <row r="16" spans="1:11" ht="15.6" customHeight="1" x14ac:dyDescent="0.15">
      <c r="A16" s="195" t="s">
        <v>334</v>
      </c>
      <c r="B16" s="196"/>
      <c r="C16" s="196"/>
      <c r="D16" s="196"/>
      <c r="E16" s="196"/>
      <c r="F16" s="148"/>
      <c r="G16" s="194"/>
      <c r="H16" s="194"/>
    </row>
    <row r="17" spans="1:13" ht="15.6" customHeight="1" x14ac:dyDescent="0.15">
      <c r="A17" s="163" t="s">
        <v>170</v>
      </c>
      <c r="B17" s="149"/>
      <c r="C17" s="149"/>
      <c r="D17" s="149"/>
      <c r="E17" s="149"/>
      <c r="F17" s="148"/>
      <c r="G17" s="150"/>
      <c r="H17" s="150"/>
    </row>
    <row r="18" spans="1:13" ht="13.5" customHeight="1" x14ac:dyDescent="0.15">
      <c r="A18" s="5"/>
      <c r="B18" s="102"/>
      <c r="C18" s="102"/>
      <c r="D18" s="102"/>
      <c r="E18" s="102"/>
      <c r="F18" s="97"/>
      <c r="G18" s="57"/>
      <c r="H18" s="57"/>
    </row>
    <row r="19" spans="1:13" ht="15.75" customHeight="1" x14ac:dyDescent="0.15">
      <c r="A19" s="1" t="s">
        <v>447</v>
      </c>
      <c r="C19" s="147"/>
      <c r="D19" s="147"/>
      <c r="E19" s="147"/>
      <c r="F19" s="37"/>
      <c r="G19" s="37"/>
      <c r="H19" s="37" t="s">
        <v>448</v>
      </c>
      <c r="I19" s="37"/>
      <c r="J19" s="37"/>
      <c r="K19" s="528"/>
      <c r="L19" s="528"/>
      <c r="M19" s="528"/>
    </row>
    <row r="20" spans="1:13" ht="14.25" customHeight="1" x14ac:dyDescent="0.15">
      <c r="A20" s="525" t="s">
        <v>183</v>
      </c>
      <c r="B20" s="499" t="s">
        <v>449</v>
      </c>
      <c r="C20" s="506"/>
      <c r="D20" s="499" t="s">
        <v>450</v>
      </c>
      <c r="E20" s="506"/>
      <c r="F20" s="499" t="s">
        <v>451</v>
      </c>
      <c r="G20" s="506"/>
      <c r="H20" s="488" t="s">
        <v>452</v>
      </c>
      <c r="I20" s="487"/>
      <c r="J20" s="489"/>
      <c r="K20" s="489"/>
      <c r="L20" s="501"/>
      <c r="M20" s="529"/>
    </row>
    <row r="21" spans="1:13" ht="18.75" customHeight="1" x14ac:dyDescent="0.15">
      <c r="A21" s="526"/>
      <c r="B21" s="433" t="s">
        <v>9</v>
      </c>
      <c r="C21" s="433" t="s">
        <v>453</v>
      </c>
      <c r="D21" s="433" t="s">
        <v>9</v>
      </c>
      <c r="E21" s="433" t="s">
        <v>453</v>
      </c>
      <c r="F21" s="433" t="s">
        <v>9</v>
      </c>
      <c r="G21" s="433" t="s">
        <v>453</v>
      </c>
      <c r="H21" s="433" t="s">
        <v>9</v>
      </c>
      <c r="I21" s="432" t="s">
        <v>453</v>
      </c>
      <c r="J21" s="431"/>
      <c r="K21" s="431"/>
      <c r="L21" s="431"/>
      <c r="M21" s="431"/>
    </row>
    <row r="22" spans="1:13" ht="18.75" customHeight="1" x14ac:dyDescent="0.15">
      <c r="A22" s="18" t="s">
        <v>290</v>
      </c>
      <c r="B22" s="462">
        <v>839</v>
      </c>
      <c r="C22" s="463">
        <v>868</v>
      </c>
      <c r="D22" s="464">
        <v>1079</v>
      </c>
      <c r="E22" s="464">
        <v>1091</v>
      </c>
      <c r="F22" s="464">
        <v>516</v>
      </c>
      <c r="G22" s="464">
        <v>523</v>
      </c>
      <c r="H22" s="464">
        <v>154</v>
      </c>
      <c r="I22" s="464">
        <v>181</v>
      </c>
      <c r="J22" s="466"/>
      <c r="K22" s="466"/>
      <c r="L22" s="466"/>
      <c r="M22" s="466"/>
    </row>
    <row r="23" spans="1:13" ht="18.75" customHeight="1" x14ac:dyDescent="0.15">
      <c r="A23" s="21">
        <v>17</v>
      </c>
      <c r="B23" s="465">
        <v>804</v>
      </c>
      <c r="C23" s="466">
        <v>885</v>
      </c>
      <c r="D23" s="466">
        <v>865</v>
      </c>
      <c r="E23" s="466">
        <v>875</v>
      </c>
      <c r="F23" s="466">
        <v>530</v>
      </c>
      <c r="G23" s="466">
        <v>535</v>
      </c>
      <c r="H23" s="467" t="s">
        <v>82</v>
      </c>
      <c r="I23" s="467" t="s">
        <v>82</v>
      </c>
      <c r="J23" s="467"/>
      <c r="K23" s="467"/>
      <c r="L23" s="467"/>
      <c r="M23" s="467"/>
    </row>
    <row r="24" spans="1:13" ht="18.75" customHeight="1" x14ac:dyDescent="0.15">
      <c r="A24" s="21">
        <v>22</v>
      </c>
      <c r="B24" s="465">
        <v>746</v>
      </c>
      <c r="C24" s="466">
        <v>811</v>
      </c>
      <c r="D24" s="466">
        <v>709</v>
      </c>
      <c r="E24" s="466">
        <v>733</v>
      </c>
      <c r="F24" s="466">
        <v>445</v>
      </c>
      <c r="G24" s="466">
        <v>456</v>
      </c>
      <c r="H24" s="467" t="s">
        <v>82</v>
      </c>
      <c r="I24" s="467" t="s">
        <v>82</v>
      </c>
      <c r="J24" s="467"/>
      <c r="K24" s="467"/>
      <c r="L24" s="467"/>
      <c r="M24" s="467"/>
    </row>
    <row r="25" spans="1:13" ht="18.75" customHeight="1" x14ac:dyDescent="0.15">
      <c r="A25" s="21">
        <v>27</v>
      </c>
      <c r="B25" s="465">
        <v>590</v>
      </c>
      <c r="C25" s="466">
        <v>670</v>
      </c>
      <c r="D25" s="466">
        <v>545</v>
      </c>
      <c r="E25" s="466">
        <v>567</v>
      </c>
      <c r="F25" s="466">
        <v>363</v>
      </c>
      <c r="G25" s="466">
        <v>373</v>
      </c>
      <c r="H25" s="467" t="s">
        <v>82</v>
      </c>
      <c r="I25" s="467" t="s">
        <v>82</v>
      </c>
      <c r="J25" s="467"/>
      <c r="K25" s="467"/>
      <c r="L25" s="467"/>
      <c r="M25" s="467"/>
    </row>
    <row r="26" spans="1:13" ht="13.5" customHeight="1" x14ac:dyDescent="0.15">
      <c r="A26" s="7" t="s">
        <v>466</v>
      </c>
      <c r="B26" s="469" t="s">
        <v>82</v>
      </c>
      <c r="C26" s="470" t="s">
        <v>82</v>
      </c>
      <c r="D26" s="470" t="s">
        <v>82</v>
      </c>
      <c r="E26" s="470" t="s">
        <v>82</v>
      </c>
      <c r="F26" s="470" t="s">
        <v>82</v>
      </c>
      <c r="G26" s="470" t="s">
        <v>82</v>
      </c>
      <c r="H26" s="470" t="s">
        <v>82</v>
      </c>
      <c r="I26" s="470" t="s">
        <v>82</v>
      </c>
      <c r="J26" s="467"/>
      <c r="K26" s="467"/>
      <c r="L26" s="467"/>
      <c r="M26" s="467"/>
    </row>
    <row r="27" spans="1:13" ht="13.5" customHeight="1" x14ac:dyDescent="0.15">
      <c r="A27" s="160" t="s">
        <v>454</v>
      </c>
      <c r="C27" s="160"/>
      <c r="D27" s="195"/>
      <c r="E27" s="195"/>
      <c r="F27" s="196"/>
      <c r="G27" s="196"/>
      <c r="H27" s="524" t="s">
        <v>125</v>
      </c>
      <c r="I27" s="524"/>
      <c r="J27" s="37"/>
      <c r="K27" s="37"/>
      <c r="L27" s="523"/>
      <c r="M27" s="523"/>
    </row>
    <row r="28" spans="1:13" ht="14.25" customHeight="1" x14ac:dyDescent="0.15">
      <c r="A28" s="527" t="s">
        <v>455</v>
      </c>
      <c r="B28" s="527"/>
      <c r="C28" s="527"/>
      <c r="D28" s="527"/>
      <c r="E28" s="527"/>
      <c r="F28" s="527"/>
      <c r="G28" s="473"/>
      <c r="H28" s="473"/>
      <c r="I28" s="473"/>
      <c r="J28" s="37"/>
      <c r="K28" s="37"/>
      <c r="L28" s="37"/>
      <c r="M28" s="37"/>
    </row>
    <row r="29" spans="1:13" ht="18.75" customHeight="1" x14ac:dyDescent="0.15">
      <c r="C29" s="474"/>
      <c r="D29" s="474"/>
      <c r="E29" s="474"/>
      <c r="F29" s="474"/>
      <c r="G29" s="474"/>
      <c r="H29" s="474"/>
      <c r="I29" s="474"/>
      <c r="J29" s="37"/>
      <c r="K29" s="37"/>
      <c r="L29" s="37"/>
      <c r="M29" s="37"/>
    </row>
    <row r="30" spans="1:13" ht="18.75" customHeight="1" x14ac:dyDescent="0.15">
      <c r="C30" s="37"/>
      <c r="D30" s="37"/>
      <c r="E30" s="37"/>
      <c r="F30" s="37"/>
      <c r="G30" s="37"/>
      <c r="H30" s="37"/>
      <c r="I30" s="37"/>
      <c r="J30" s="37"/>
      <c r="K30" s="147"/>
      <c r="L30" s="37"/>
      <c r="M30" s="37"/>
    </row>
    <row r="31" spans="1:13" ht="18.75" customHeight="1" x14ac:dyDescent="0.15">
      <c r="A31" s="147" t="s">
        <v>456</v>
      </c>
      <c r="C31" s="147"/>
      <c r="D31" s="147"/>
      <c r="E31" s="147"/>
      <c r="F31" s="37"/>
      <c r="G31" s="37"/>
      <c r="H31" s="37" t="s">
        <v>448</v>
      </c>
      <c r="I31" s="37"/>
      <c r="J31" s="37"/>
      <c r="K31" s="528"/>
      <c r="L31" s="528"/>
      <c r="M31" s="528"/>
    </row>
    <row r="32" spans="1:13" ht="18.75" customHeight="1" x14ac:dyDescent="0.15">
      <c r="A32" s="525" t="s">
        <v>182</v>
      </c>
      <c r="B32" s="499" t="s">
        <v>457</v>
      </c>
      <c r="C32" s="506"/>
      <c r="D32" s="499" t="s">
        <v>458</v>
      </c>
      <c r="E32" s="506"/>
      <c r="F32" s="499" t="s">
        <v>459</v>
      </c>
      <c r="G32" s="506"/>
      <c r="H32" s="499" t="s">
        <v>460</v>
      </c>
      <c r="I32" s="500"/>
      <c r="J32" s="501"/>
      <c r="K32" s="501"/>
      <c r="L32" s="501"/>
      <c r="M32" s="501"/>
    </row>
    <row r="33" spans="1:13" ht="18.75" customHeight="1" x14ac:dyDescent="0.15">
      <c r="A33" s="526"/>
      <c r="B33" s="433" t="s">
        <v>461</v>
      </c>
      <c r="C33" s="433" t="s">
        <v>462</v>
      </c>
      <c r="D33" s="433" t="s">
        <v>461</v>
      </c>
      <c r="E33" s="433" t="s">
        <v>462</v>
      </c>
      <c r="F33" s="433" t="s">
        <v>461</v>
      </c>
      <c r="G33" s="433" t="s">
        <v>462</v>
      </c>
      <c r="H33" s="433" t="s">
        <v>461</v>
      </c>
      <c r="I33" s="432" t="s">
        <v>463</v>
      </c>
      <c r="J33" s="431"/>
      <c r="K33" s="431"/>
      <c r="L33" s="431"/>
      <c r="M33" s="431"/>
    </row>
    <row r="34" spans="1:13" ht="18.75" customHeight="1" x14ac:dyDescent="0.15">
      <c r="A34" s="475" t="s">
        <v>290</v>
      </c>
      <c r="B34" s="476">
        <v>68</v>
      </c>
      <c r="C34" s="477">
        <v>1717</v>
      </c>
      <c r="D34" s="477">
        <v>15</v>
      </c>
      <c r="E34" s="477">
        <v>567</v>
      </c>
      <c r="F34" s="477">
        <v>2</v>
      </c>
      <c r="G34" s="478" t="s">
        <v>464</v>
      </c>
      <c r="H34" s="477">
        <v>4</v>
      </c>
      <c r="I34" s="477">
        <v>22200</v>
      </c>
      <c r="J34" s="459"/>
      <c r="K34" s="461"/>
      <c r="L34" s="459"/>
      <c r="M34" s="459"/>
    </row>
    <row r="35" spans="1:13" ht="18.75" customHeight="1" x14ac:dyDescent="0.15">
      <c r="A35" s="490">
        <v>17</v>
      </c>
      <c r="B35" s="479">
        <v>41</v>
      </c>
      <c r="C35" s="459">
        <v>1203</v>
      </c>
      <c r="D35" s="459">
        <v>9</v>
      </c>
      <c r="E35" s="459">
        <v>460</v>
      </c>
      <c r="F35" s="459">
        <v>3</v>
      </c>
      <c r="G35" s="461" t="s">
        <v>464</v>
      </c>
      <c r="H35" s="459">
        <v>2</v>
      </c>
      <c r="I35" s="461" t="s">
        <v>464</v>
      </c>
      <c r="J35" s="459"/>
      <c r="K35" s="461"/>
      <c r="L35" s="459"/>
      <c r="M35" s="461"/>
    </row>
    <row r="36" spans="1:13" ht="18.75" customHeight="1" x14ac:dyDescent="0.15">
      <c r="A36" s="490">
        <v>22</v>
      </c>
      <c r="B36" s="479">
        <v>26</v>
      </c>
      <c r="C36" s="459">
        <v>691</v>
      </c>
      <c r="D36" s="459">
        <v>11</v>
      </c>
      <c r="E36" s="459">
        <v>246</v>
      </c>
      <c r="F36" s="459">
        <v>3</v>
      </c>
      <c r="G36" s="461" t="s">
        <v>464</v>
      </c>
      <c r="H36" s="459">
        <v>2</v>
      </c>
      <c r="I36" s="461" t="s">
        <v>464</v>
      </c>
      <c r="J36" s="459"/>
      <c r="K36" s="461"/>
      <c r="L36" s="459"/>
      <c r="M36" s="461"/>
    </row>
    <row r="37" spans="1:13" ht="18.75" customHeight="1" x14ac:dyDescent="0.15">
      <c r="A37" s="490">
        <v>27</v>
      </c>
      <c r="B37" s="479">
        <v>21</v>
      </c>
      <c r="C37" s="459">
        <v>544</v>
      </c>
      <c r="D37" s="459">
        <v>10</v>
      </c>
      <c r="E37" s="461" t="s">
        <v>464</v>
      </c>
      <c r="F37" s="480" t="s">
        <v>124</v>
      </c>
      <c r="G37" s="480" t="s">
        <v>124</v>
      </c>
      <c r="H37" s="480" t="s">
        <v>124</v>
      </c>
      <c r="I37" s="480" t="s">
        <v>124</v>
      </c>
      <c r="J37" s="480"/>
      <c r="K37" s="480"/>
      <c r="L37" s="480"/>
      <c r="M37" s="480"/>
    </row>
    <row r="38" spans="1:13" ht="18.75" customHeight="1" x14ac:dyDescent="0.15">
      <c r="A38" s="455" t="s">
        <v>299</v>
      </c>
      <c r="B38" s="481">
        <v>8</v>
      </c>
      <c r="C38" s="482">
        <v>606</v>
      </c>
      <c r="D38" s="482">
        <v>3</v>
      </c>
      <c r="E38" s="468">
        <v>214</v>
      </c>
      <c r="F38" s="483" t="s">
        <v>124</v>
      </c>
      <c r="G38" s="483" t="s">
        <v>124</v>
      </c>
      <c r="H38" s="483">
        <v>2</v>
      </c>
      <c r="I38" s="483" t="s">
        <v>464</v>
      </c>
      <c r="J38" s="480"/>
      <c r="K38" s="480"/>
      <c r="L38" s="480"/>
      <c r="M38" s="480"/>
    </row>
    <row r="39" spans="1:13" ht="18.75" customHeight="1" x14ac:dyDescent="0.15">
      <c r="A39" s="1" t="s">
        <v>467</v>
      </c>
      <c r="C39" s="471"/>
      <c r="D39" s="471"/>
      <c r="E39" s="471"/>
      <c r="F39" s="472"/>
      <c r="G39" s="472"/>
      <c r="H39" s="472"/>
      <c r="I39" s="472"/>
      <c r="J39" s="472"/>
      <c r="K39" s="484"/>
      <c r="L39" s="523"/>
      <c r="M39" s="523"/>
    </row>
    <row r="40" spans="1:13" ht="18.75" customHeight="1" x14ac:dyDescent="0.15">
      <c r="A40" s="1" t="s">
        <v>465</v>
      </c>
      <c r="C40" s="485"/>
      <c r="D40" s="471"/>
      <c r="E40" s="471"/>
      <c r="F40" s="486"/>
      <c r="G40" s="486"/>
      <c r="H40" s="486"/>
    </row>
    <row r="41" spans="1:13" ht="18.75" customHeight="1" x14ac:dyDescent="0.15"/>
    <row r="42" spans="1:13" ht="18.75" customHeight="1" x14ac:dyDescent="0.15"/>
    <row r="43" spans="1:13" ht="18.75" customHeight="1" x14ac:dyDescent="0.15"/>
    <row r="44" spans="1:13" ht="18.75" customHeight="1" x14ac:dyDescent="0.15"/>
    <row r="45" spans="1:13" ht="18.75" customHeight="1" x14ac:dyDescent="0.15"/>
    <row r="46" spans="1:13" ht="18.75" customHeight="1" x14ac:dyDescent="0.15"/>
    <row r="47" spans="1:13" ht="18.75" customHeight="1" x14ac:dyDescent="0.15"/>
  </sheetData>
  <sheetProtection selectLockedCells="1" selectUnlockedCells="1"/>
  <mergeCells count="20">
    <mergeCell ref="K19:M19"/>
    <mergeCell ref="F20:G20"/>
    <mergeCell ref="L20:M20"/>
    <mergeCell ref="F1:H1"/>
    <mergeCell ref="G15:H15"/>
    <mergeCell ref="L39:M39"/>
    <mergeCell ref="D20:E20"/>
    <mergeCell ref="H27:I27"/>
    <mergeCell ref="A20:A21"/>
    <mergeCell ref="B20:C20"/>
    <mergeCell ref="B32:C32"/>
    <mergeCell ref="D32:E32"/>
    <mergeCell ref="A32:A33"/>
    <mergeCell ref="A28:F28"/>
    <mergeCell ref="L27:M27"/>
    <mergeCell ref="K31:M31"/>
    <mergeCell ref="F32:G32"/>
    <mergeCell ref="H32:I32"/>
    <mergeCell ref="J32:K32"/>
    <mergeCell ref="L32:M32"/>
  </mergeCells>
  <phoneticPr fontId="2"/>
  <pageMargins left="0.6692913385826772" right="0.51181102362204722" top="1.0629921259842521" bottom="0.74803149606299213" header="0.55118110236220474" footer="0.51181102362204722"/>
  <pageSetup paperSize="9" orientation="portrait" r:id="rId1"/>
  <headerFooter alignWithMargins="0">
    <oddHeader>&amp;L&amp;"ＭＳ Ｐ明朝,斜体"&amp;15 ４６&amp;"ＭＳ Ｐ明朝,標準"&amp;10  Ⅳ　農　　業　&amp;"ＭＳ Ｐゴシック,斜体"&amp;14　&amp;R&amp;"ＭＳ Ｐ明朝,斜体"&amp;14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2"/>
  <sheetViews>
    <sheetView showGridLines="0" workbookViewId="0"/>
  </sheetViews>
  <sheetFormatPr defaultRowHeight="13.5" x14ac:dyDescent="0.15"/>
  <cols>
    <col min="1" max="1" width="3" style="1" customWidth="1"/>
    <col min="2" max="2" width="1.25" style="1" customWidth="1"/>
    <col min="3" max="3" width="13.75" style="1" customWidth="1"/>
    <col min="4" max="4" width="1.375" style="1" customWidth="1"/>
    <col min="5" max="12" width="11.125" style="1" customWidth="1"/>
    <col min="13" max="16384" width="9" style="1"/>
  </cols>
  <sheetData>
    <row r="1" spans="1:12" ht="23.25" customHeight="1" x14ac:dyDescent="0.15">
      <c r="A1" s="78" t="s">
        <v>311</v>
      </c>
      <c r="B1" s="78"/>
      <c r="C1" s="79"/>
      <c r="D1" s="79"/>
      <c r="E1" s="198"/>
      <c r="F1" s="198"/>
      <c r="G1" s="198"/>
      <c r="H1" s="198"/>
      <c r="I1" s="44"/>
      <c r="J1" s="44"/>
      <c r="K1" s="44"/>
      <c r="L1" s="200" t="s">
        <v>300</v>
      </c>
    </row>
    <row r="2" spans="1:12" ht="22.5" customHeight="1" x14ac:dyDescent="0.15">
      <c r="A2" s="536" t="s">
        <v>205</v>
      </c>
      <c r="B2" s="536"/>
      <c r="C2" s="536"/>
      <c r="D2" s="555"/>
      <c r="E2" s="535" t="s">
        <v>192</v>
      </c>
      <c r="F2" s="537"/>
      <c r="G2" s="537"/>
      <c r="H2" s="537"/>
      <c r="I2" s="535" t="s">
        <v>299</v>
      </c>
      <c r="J2" s="537"/>
      <c r="K2" s="537"/>
      <c r="L2" s="537"/>
    </row>
    <row r="3" spans="1:12" ht="22.5" customHeight="1" x14ac:dyDescent="0.15">
      <c r="A3" s="556"/>
      <c r="B3" s="556"/>
      <c r="C3" s="556"/>
      <c r="D3" s="557"/>
      <c r="E3" s="535" t="s">
        <v>86</v>
      </c>
      <c r="F3" s="537"/>
      <c r="G3" s="535" t="s">
        <v>87</v>
      </c>
      <c r="H3" s="536"/>
      <c r="I3" s="535" t="s">
        <v>86</v>
      </c>
      <c r="J3" s="537"/>
      <c r="K3" s="535" t="s">
        <v>87</v>
      </c>
      <c r="L3" s="536"/>
    </row>
    <row r="4" spans="1:12" ht="23.25" customHeight="1" x14ac:dyDescent="0.15">
      <c r="A4" s="556"/>
      <c r="B4" s="556"/>
      <c r="C4" s="556"/>
      <c r="D4" s="557"/>
      <c r="E4" s="538" t="s">
        <v>323</v>
      </c>
      <c r="F4" s="540" t="s">
        <v>255</v>
      </c>
      <c r="G4" s="541" t="s">
        <v>10</v>
      </c>
      <c r="H4" s="543" t="s">
        <v>255</v>
      </c>
      <c r="I4" s="540" t="s">
        <v>324</v>
      </c>
      <c r="J4" s="540" t="s">
        <v>255</v>
      </c>
      <c r="K4" s="540" t="s">
        <v>324</v>
      </c>
      <c r="L4" s="543" t="s">
        <v>255</v>
      </c>
    </row>
    <row r="5" spans="1:12" ht="22.5" customHeight="1" x14ac:dyDescent="0.15">
      <c r="A5" s="556"/>
      <c r="B5" s="556"/>
      <c r="C5" s="556"/>
      <c r="D5" s="557"/>
      <c r="E5" s="539"/>
      <c r="F5" s="539"/>
      <c r="G5" s="542"/>
      <c r="H5" s="544"/>
      <c r="I5" s="539"/>
      <c r="J5" s="539"/>
      <c r="K5" s="539"/>
      <c r="L5" s="544"/>
    </row>
    <row r="6" spans="1:12" ht="15.75" customHeight="1" x14ac:dyDescent="0.15">
      <c r="A6" s="552" t="s">
        <v>110</v>
      </c>
      <c r="B6" s="50"/>
      <c r="C6" s="164" t="s">
        <v>11</v>
      </c>
      <c r="D6" s="165"/>
      <c r="E6" s="115">
        <v>593</v>
      </c>
      <c r="F6" s="129">
        <f>50122</f>
        <v>50122</v>
      </c>
      <c r="G6" s="116" t="s">
        <v>126</v>
      </c>
      <c r="H6" s="116" t="s">
        <v>126</v>
      </c>
      <c r="I6" s="115">
        <v>482</v>
      </c>
      <c r="J6" s="129">
        <v>45392</v>
      </c>
      <c r="K6" s="116" t="s">
        <v>126</v>
      </c>
      <c r="L6" s="116" t="s">
        <v>126</v>
      </c>
    </row>
    <row r="7" spans="1:12" ht="15.75" customHeight="1" x14ac:dyDescent="0.15">
      <c r="A7" s="553"/>
      <c r="B7" s="51"/>
      <c r="C7" s="32" t="s">
        <v>13</v>
      </c>
      <c r="D7" s="33"/>
      <c r="E7" s="117" t="s">
        <v>267</v>
      </c>
      <c r="F7" s="117" t="s">
        <v>267</v>
      </c>
      <c r="G7" s="117" t="s">
        <v>267</v>
      </c>
      <c r="H7" s="117" t="s">
        <v>267</v>
      </c>
      <c r="I7" s="117" t="s">
        <v>267</v>
      </c>
      <c r="J7" s="128" t="s">
        <v>267</v>
      </c>
      <c r="K7" s="116" t="s">
        <v>126</v>
      </c>
      <c r="L7" s="116" t="s">
        <v>126</v>
      </c>
    </row>
    <row r="8" spans="1:12" ht="15.75" customHeight="1" x14ac:dyDescent="0.15">
      <c r="A8" s="553"/>
      <c r="B8" s="51"/>
      <c r="C8" s="32" t="s">
        <v>302</v>
      </c>
      <c r="D8" s="33"/>
      <c r="E8" s="116" t="s">
        <v>126</v>
      </c>
      <c r="F8" s="116" t="s">
        <v>126</v>
      </c>
      <c r="G8" s="116" t="s">
        <v>126</v>
      </c>
      <c r="H8" s="116" t="s">
        <v>126</v>
      </c>
      <c r="I8" s="117">
        <v>6</v>
      </c>
      <c r="J8" s="128">
        <v>947</v>
      </c>
      <c r="K8" s="116" t="s">
        <v>126</v>
      </c>
      <c r="L8" s="116" t="s">
        <v>126</v>
      </c>
    </row>
    <row r="9" spans="1:12" ht="15.75" customHeight="1" x14ac:dyDescent="0.15">
      <c r="A9" s="553"/>
      <c r="B9" s="51"/>
      <c r="C9" s="32" t="s">
        <v>14</v>
      </c>
      <c r="D9" s="33"/>
      <c r="E9" s="118">
        <v>2</v>
      </c>
      <c r="F9" s="116" t="s">
        <v>107</v>
      </c>
      <c r="G9" s="116" t="s">
        <v>126</v>
      </c>
      <c r="H9" s="116" t="s">
        <v>127</v>
      </c>
      <c r="I9" s="117" t="s">
        <v>267</v>
      </c>
      <c r="J9" s="128" t="s">
        <v>267</v>
      </c>
      <c r="K9" s="116" t="s">
        <v>126</v>
      </c>
      <c r="L9" s="116" t="s">
        <v>126</v>
      </c>
    </row>
    <row r="10" spans="1:12" ht="15.75" customHeight="1" x14ac:dyDescent="0.15">
      <c r="A10" s="553"/>
      <c r="B10" s="51"/>
      <c r="C10" s="32" t="s">
        <v>314</v>
      </c>
      <c r="D10" s="33"/>
      <c r="E10" s="118"/>
      <c r="F10" s="116"/>
      <c r="G10" s="116" t="s">
        <v>82</v>
      </c>
      <c r="H10" s="116" t="s">
        <v>82</v>
      </c>
      <c r="I10" s="116" t="s">
        <v>107</v>
      </c>
      <c r="J10" s="265" t="s">
        <v>107</v>
      </c>
      <c r="K10" s="116" t="s">
        <v>126</v>
      </c>
      <c r="L10" s="116" t="s">
        <v>126</v>
      </c>
    </row>
    <row r="11" spans="1:12" ht="15.75" customHeight="1" x14ac:dyDescent="0.15">
      <c r="A11" s="553"/>
      <c r="B11" s="51"/>
      <c r="C11" s="32" t="s">
        <v>315</v>
      </c>
      <c r="D11" s="33"/>
      <c r="E11" s="118">
        <v>1</v>
      </c>
      <c r="F11" s="116" t="s">
        <v>107</v>
      </c>
      <c r="G11" s="116" t="s">
        <v>82</v>
      </c>
      <c r="H11" s="116" t="s">
        <v>82</v>
      </c>
      <c r="I11" s="116">
        <v>1</v>
      </c>
      <c r="J11" s="265" t="s">
        <v>107</v>
      </c>
      <c r="K11" s="116" t="s">
        <v>126</v>
      </c>
      <c r="L11" s="116" t="s">
        <v>126</v>
      </c>
    </row>
    <row r="12" spans="1:12" ht="15.75" customHeight="1" x14ac:dyDescent="0.15">
      <c r="A12" s="553"/>
      <c r="B12" s="51"/>
      <c r="C12" s="32" t="s">
        <v>316</v>
      </c>
      <c r="D12" s="33"/>
      <c r="E12" s="245" t="s">
        <v>317</v>
      </c>
      <c r="F12" s="110"/>
      <c r="G12" s="116" t="s">
        <v>128</v>
      </c>
      <c r="H12" s="116" t="s">
        <v>128</v>
      </c>
      <c r="I12" s="110" t="s">
        <v>267</v>
      </c>
      <c r="J12" s="55" t="s">
        <v>267</v>
      </c>
      <c r="K12" s="116" t="s">
        <v>126</v>
      </c>
      <c r="L12" s="116" t="s">
        <v>126</v>
      </c>
    </row>
    <row r="13" spans="1:12" ht="15.75" customHeight="1" x14ac:dyDescent="0.15">
      <c r="A13" s="553"/>
      <c r="B13" s="51"/>
      <c r="C13" s="35" t="s">
        <v>88</v>
      </c>
      <c r="D13" s="33"/>
      <c r="E13" s="118">
        <v>2</v>
      </c>
      <c r="F13" s="116" t="s">
        <v>107</v>
      </c>
      <c r="G13" s="110" t="s">
        <v>129</v>
      </c>
      <c r="H13" s="110" t="s">
        <v>129</v>
      </c>
      <c r="I13" s="118">
        <v>3</v>
      </c>
      <c r="J13" s="265">
        <v>70</v>
      </c>
      <c r="K13" s="110" t="s">
        <v>126</v>
      </c>
      <c r="L13" s="110" t="s">
        <v>126</v>
      </c>
    </row>
    <row r="14" spans="1:12" ht="6" customHeight="1" x14ac:dyDescent="0.15">
      <c r="A14" s="554"/>
      <c r="B14" s="49"/>
      <c r="C14" s="45"/>
      <c r="D14" s="46"/>
      <c r="E14" s="119"/>
      <c r="F14" s="119"/>
      <c r="G14" s="119"/>
      <c r="H14" s="119"/>
      <c r="I14" s="119"/>
      <c r="J14" s="266"/>
      <c r="K14" s="119"/>
      <c r="L14" s="119"/>
    </row>
    <row r="15" spans="1:12" ht="6" customHeight="1" x14ac:dyDescent="0.15">
      <c r="A15" s="81"/>
      <c r="B15" s="51"/>
      <c r="C15" s="35"/>
      <c r="D15" s="33"/>
      <c r="E15" s="110"/>
      <c r="F15" s="110"/>
      <c r="G15" s="110"/>
      <c r="H15" s="110"/>
      <c r="I15" s="110"/>
      <c r="J15" s="55"/>
      <c r="K15" s="110"/>
      <c r="L15" s="110"/>
    </row>
    <row r="16" spans="1:12" ht="17.25" customHeight="1" x14ac:dyDescent="0.15">
      <c r="A16" s="545" t="s">
        <v>108</v>
      </c>
      <c r="B16" s="58"/>
      <c r="C16" s="32" t="s">
        <v>15</v>
      </c>
      <c r="D16" s="33"/>
      <c r="E16" s="115">
        <v>15</v>
      </c>
      <c r="F16" s="115">
        <f>43</f>
        <v>43</v>
      </c>
      <c r="G16" s="116" t="s">
        <v>130</v>
      </c>
      <c r="H16" s="116" t="s">
        <v>130</v>
      </c>
      <c r="I16" s="115">
        <v>9</v>
      </c>
      <c r="J16" s="265">
        <v>43</v>
      </c>
      <c r="K16" s="116" t="s">
        <v>126</v>
      </c>
      <c r="L16" s="116" t="s">
        <v>126</v>
      </c>
    </row>
    <row r="17" spans="1:12" ht="17.25" customHeight="1" x14ac:dyDescent="0.15">
      <c r="A17" s="545"/>
      <c r="B17" s="58"/>
      <c r="C17" s="32" t="s">
        <v>16</v>
      </c>
      <c r="D17" s="33"/>
      <c r="E17" s="115">
        <v>17</v>
      </c>
      <c r="F17" s="115">
        <f>49</f>
        <v>49</v>
      </c>
      <c r="G17" s="116" t="s">
        <v>131</v>
      </c>
      <c r="H17" s="116" t="s">
        <v>131</v>
      </c>
      <c r="I17" s="115">
        <v>9</v>
      </c>
      <c r="J17" s="265" t="s">
        <v>301</v>
      </c>
      <c r="K17" s="116" t="s">
        <v>126</v>
      </c>
      <c r="L17" s="116" t="s">
        <v>126</v>
      </c>
    </row>
    <row r="18" spans="1:12" ht="6" customHeight="1" x14ac:dyDescent="0.15">
      <c r="A18" s="59"/>
      <c r="B18" s="60"/>
      <c r="C18" s="53"/>
      <c r="D18" s="46"/>
      <c r="E18" s="120"/>
      <c r="F18" s="120"/>
      <c r="G18" s="119"/>
      <c r="H18" s="119"/>
      <c r="I18" s="120"/>
      <c r="J18" s="267"/>
      <c r="K18" s="119"/>
      <c r="L18" s="119"/>
    </row>
    <row r="19" spans="1:12" ht="1.5" customHeight="1" x14ac:dyDescent="0.15">
      <c r="A19" s="87"/>
      <c r="B19" s="58"/>
      <c r="C19" s="32"/>
      <c r="D19" s="33"/>
      <c r="E19" s="111"/>
      <c r="F19" s="111"/>
      <c r="G19" s="110"/>
      <c r="H19" s="110"/>
      <c r="I19" s="111"/>
      <c r="J19" s="127"/>
      <c r="K19" s="110"/>
      <c r="L19" s="110"/>
    </row>
    <row r="20" spans="1:12" ht="23.25" customHeight="1" x14ac:dyDescent="0.15">
      <c r="A20" s="549" t="s">
        <v>195</v>
      </c>
      <c r="B20" s="51"/>
      <c r="C20" s="32" t="s">
        <v>351</v>
      </c>
      <c r="D20" s="33"/>
      <c r="E20" s="111">
        <v>35</v>
      </c>
      <c r="F20" s="111">
        <f>253</f>
        <v>253</v>
      </c>
      <c r="G20" s="110" t="s">
        <v>82</v>
      </c>
      <c r="H20" s="110" t="s">
        <v>82</v>
      </c>
      <c r="I20" s="111">
        <v>16</v>
      </c>
      <c r="J20" s="127">
        <v>115</v>
      </c>
      <c r="K20" s="110" t="s">
        <v>82</v>
      </c>
      <c r="L20" s="110" t="s">
        <v>82</v>
      </c>
    </row>
    <row r="21" spans="1:12" ht="17.25" customHeight="1" x14ac:dyDescent="0.15">
      <c r="A21" s="549"/>
      <c r="B21" s="51"/>
      <c r="C21" s="32" t="s">
        <v>303</v>
      </c>
      <c r="D21" s="33"/>
      <c r="E21" s="110" t="s">
        <v>82</v>
      </c>
      <c r="F21" s="110" t="s">
        <v>82</v>
      </c>
      <c r="G21" s="110" t="s">
        <v>82</v>
      </c>
      <c r="H21" s="110" t="s">
        <v>82</v>
      </c>
      <c r="I21" s="111">
        <v>1</v>
      </c>
      <c r="J21" s="265" t="s">
        <v>139</v>
      </c>
      <c r="K21" s="110" t="s">
        <v>82</v>
      </c>
      <c r="L21" s="110" t="s">
        <v>82</v>
      </c>
    </row>
    <row r="22" spans="1:12" ht="17.25" customHeight="1" x14ac:dyDescent="0.15">
      <c r="A22" s="550"/>
      <c r="B22" s="51"/>
      <c r="C22" s="32" t="s">
        <v>132</v>
      </c>
      <c r="D22" s="33"/>
      <c r="E22" s="110">
        <v>41</v>
      </c>
      <c r="F22" s="110">
        <f>480</f>
        <v>480</v>
      </c>
      <c r="G22" s="110" t="s">
        <v>82</v>
      </c>
      <c r="H22" s="110" t="s">
        <v>82</v>
      </c>
      <c r="I22" s="117" t="s">
        <v>82</v>
      </c>
      <c r="J22" s="117" t="s">
        <v>82</v>
      </c>
      <c r="K22" s="110" t="s">
        <v>82</v>
      </c>
      <c r="L22" s="110" t="s">
        <v>82</v>
      </c>
    </row>
    <row r="23" spans="1:12" ht="17.25" customHeight="1" x14ac:dyDescent="0.15">
      <c r="A23" s="551"/>
      <c r="B23" s="58"/>
      <c r="C23" s="35" t="s">
        <v>89</v>
      </c>
      <c r="D23" s="33"/>
      <c r="E23" s="110">
        <v>76</v>
      </c>
      <c r="F23" s="110">
        <f>841</f>
        <v>841</v>
      </c>
      <c r="G23" s="110" t="s">
        <v>82</v>
      </c>
      <c r="H23" s="110" t="s">
        <v>82</v>
      </c>
      <c r="I23" s="110">
        <v>37</v>
      </c>
      <c r="J23" s="268">
        <v>1009</v>
      </c>
      <c r="K23" s="110" t="s">
        <v>82</v>
      </c>
      <c r="L23" s="110" t="s">
        <v>82</v>
      </c>
    </row>
    <row r="24" spans="1:12" ht="6" customHeight="1" x14ac:dyDescent="0.15">
      <c r="A24" s="88"/>
      <c r="B24" s="60"/>
      <c r="C24" s="45"/>
      <c r="D24" s="46"/>
      <c r="E24" s="119"/>
      <c r="F24" s="119"/>
      <c r="G24" s="121"/>
      <c r="H24" s="121"/>
      <c r="I24" s="119"/>
      <c r="J24" s="119"/>
      <c r="K24" s="121"/>
      <c r="L24" s="121"/>
    </row>
    <row r="25" spans="1:12" ht="6" customHeight="1" x14ac:dyDescent="0.15">
      <c r="A25" s="87"/>
      <c r="B25" s="58"/>
      <c r="C25" s="32"/>
      <c r="D25" s="33"/>
      <c r="E25" s="111"/>
      <c r="F25" s="111"/>
      <c r="G25" s="110"/>
      <c r="H25" s="110"/>
      <c r="I25" s="111"/>
      <c r="J25" s="127"/>
      <c r="K25" s="110"/>
      <c r="L25" s="110"/>
    </row>
    <row r="26" spans="1:12" ht="17.25" customHeight="1" x14ac:dyDescent="0.15">
      <c r="A26" s="545" t="s">
        <v>310</v>
      </c>
      <c r="B26" s="51"/>
      <c r="C26" s="32" t="s">
        <v>307</v>
      </c>
      <c r="D26" s="33"/>
      <c r="E26" s="110" t="s">
        <v>82</v>
      </c>
      <c r="F26" s="110" t="s">
        <v>82</v>
      </c>
      <c r="G26" s="110" t="s">
        <v>82</v>
      </c>
      <c r="H26" s="110" t="s">
        <v>82</v>
      </c>
      <c r="I26" s="111">
        <v>2</v>
      </c>
      <c r="J26" s="265" t="s">
        <v>139</v>
      </c>
      <c r="K26" s="110" t="s">
        <v>82</v>
      </c>
      <c r="L26" s="110" t="s">
        <v>82</v>
      </c>
    </row>
    <row r="27" spans="1:12" ht="27" x14ac:dyDescent="0.15">
      <c r="A27" s="545"/>
      <c r="B27" s="51"/>
      <c r="C27" s="202" t="s">
        <v>308</v>
      </c>
      <c r="D27" s="33"/>
      <c r="E27" s="110" t="s">
        <v>82</v>
      </c>
      <c r="F27" s="110" t="s">
        <v>82</v>
      </c>
      <c r="G27" s="110" t="s">
        <v>82</v>
      </c>
      <c r="H27" s="110" t="s">
        <v>82</v>
      </c>
      <c r="I27" s="265" t="s">
        <v>139</v>
      </c>
      <c r="J27" s="265" t="s">
        <v>301</v>
      </c>
      <c r="K27" s="110" t="s">
        <v>82</v>
      </c>
      <c r="L27" s="110" t="s">
        <v>82</v>
      </c>
    </row>
    <row r="28" spans="1:12" ht="27" x14ac:dyDescent="0.15">
      <c r="A28" s="546"/>
      <c r="B28" s="51"/>
      <c r="C28" s="202" t="s">
        <v>309</v>
      </c>
      <c r="D28" s="33"/>
      <c r="E28" s="110" t="s">
        <v>82</v>
      </c>
      <c r="F28" s="110" t="s">
        <v>82</v>
      </c>
      <c r="G28" s="110" t="s">
        <v>82</v>
      </c>
      <c r="H28" s="110" t="s">
        <v>82</v>
      </c>
      <c r="I28" s="110">
        <v>49</v>
      </c>
      <c r="J28" s="55">
        <v>2259</v>
      </c>
      <c r="K28" s="110" t="s">
        <v>82</v>
      </c>
      <c r="L28" s="110" t="s">
        <v>82</v>
      </c>
    </row>
    <row r="29" spans="1:12" ht="6" customHeight="1" x14ac:dyDescent="0.15">
      <c r="A29" s="199"/>
      <c r="B29" s="60"/>
      <c r="C29" s="45"/>
      <c r="D29" s="46"/>
      <c r="E29" s="119"/>
      <c r="F29" s="119"/>
      <c r="G29" s="121"/>
      <c r="H29" s="121"/>
      <c r="I29" s="119"/>
      <c r="J29" s="119"/>
      <c r="K29" s="121"/>
      <c r="L29" s="121"/>
    </row>
    <row r="30" spans="1:12" ht="6" customHeight="1" x14ac:dyDescent="0.15">
      <c r="A30" s="56"/>
      <c r="B30" s="51"/>
      <c r="C30" s="32"/>
      <c r="D30" s="34"/>
      <c r="E30" s="118"/>
      <c r="F30" s="118"/>
      <c r="G30" s="122"/>
      <c r="H30" s="122"/>
      <c r="I30" s="118"/>
      <c r="J30" s="118"/>
      <c r="K30" s="122"/>
      <c r="L30" s="122"/>
    </row>
    <row r="31" spans="1:12" ht="15" customHeight="1" x14ac:dyDescent="0.15">
      <c r="A31" s="545" t="s">
        <v>196</v>
      </c>
      <c r="B31" s="58"/>
      <c r="C31" s="32" t="s">
        <v>133</v>
      </c>
      <c r="D31" s="33"/>
      <c r="E31" s="110">
        <v>20</v>
      </c>
      <c r="F31" s="55">
        <f>53</f>
        <v>53</v>
      </c>
      <c r="G31" s="112">
        <v>20</v>
      </c>
      <c r="H31" s="112">
        <v>208</v>
      </c>
      <c r="I31" s="110">
        <v>2</v>
      </c>
      <c r="J31" s="110" t="s">
        <v>107</v>
      </c>
      <c r="K31" s="112">
        <v>14</v>
      </c>
      <c r="L31" s="112">
        <v>52</v>
      </c>
    </row>
    <row r="32" spans="1:12" ht="15" customHeight="1" x14ac:dyDescent="0.15">
      <c r="A32" s="547"/>
      <c r="B32" s="58"/>
      <c r="C32" s="32" t="s">
        <v>134</v>
      </c>
      <c r="D32" s="33"/>
      <c r="E32" s="111">
        <v>42</v>
      </c>
      <c r="F32" s="127">
        <f>100</f>
        <v>100</v>
      </c>
      <c r="G32" s="112">
        <v>2</v>
      </c>
      <c r="H32" s="110" t="s">
        <v>107</v>
      </c>
      <c r="I32" s="111">
        <v>15</v>
      </c>
      <c r="J32" s="127">
        <v>80</v>
      </c>
      <c r="K32" s="112">
        <v>3</v>
      </c>
      <c r="L32" s="110">
        <v>9</v>
      </c>
    </row>
    <row r="33" spans="1:12" ht="15" customHeight="1" x14ac:dyDescent="0.15">
      <c r="A33" s="547"/>
      <c r="B33" s="58"/>
      <c r="C33" s="32" t="s">
        <v>135</v>
      </c>
      <c r="D33" s="33"/>
      <c r="E33" s="110">
        <v>10</v>
      </c>
      <c r="F33" s="55">
        <f>12</f>
        <v>12</v>
      </c>
      <c r="G33" s="112">
        <v>2</v>
      </c>
      <c r="H33" s="110" t="s">
        <v>107</v>
      </c>
      <c r="I33" s="110">
        <v>2</v>
      </c>
      <c r="J33" s="110" t="s">
        <v>107</v>
      </c>
      <c r="K33" s="110" t="s">
        <v>267</v>
      </c>
      <c r="L33" s="110" t="s">
        <v>267</v>
      </c>
    </row>
    <row r="34" spans="1:12" ht="15" customHeight="1" x14ac:dyDescent="0.15">
      <c r="A34" s="547"/>
      <c r="B34" s="58"/>
      <c r="C34" s="32" t="s">
        <v>305</v>
      </c>
      <c r="D34" s="33"/>
      <c r="E34" s="117" t="s">
        <v>267</v>
      </c>
      <c r="F34" s="117" t="s">
        <v>267</v>
      </c>
      <c r="G34" s="117" t="s">
        <v>267</v>
      </c>
      <c r="H34" s="117" t="s">
        <v>267</v>
      </c>
      <c r="I34" s="110">
        <v>29</v>
      </c>
      <c r="J34" s="55">
        <v>875</v>
      </c>
      <c r="K34" s="110" t="s">
        <v>267</v>
      </c>
      <c r="L34" s="110" t="s">
        <v>267</v>
      </c>
    </row>
    <row r="35" spans="1:12" ht="15" customHeight="1" x14ac:dyDescent="0.15">
      <c r="A35" s="547"/>
      <c r="B35" s="58"/>
      <c r="C35" s="32" t="s">
        <v>136</v>
      </c>
      <c r="D35" s="33"/>
      <c r="E35" s="110">
        <v>25</v>
      </c>
      <c r="F35" s="55">
        <f>50</f>
        <v>50</v>
      </c>
      <c r="G35" s="112">
        <v>12</v>
      </c>
      <c r="H35" s="112">
        <v>72</v>
      </c>
      <c r="I35" s="110">
        <v>11</v>
      </c>
      <c r="J35" s="55">
        <v>29</v>
      </c>
      <c r="K35" s="112">
        <v>11</v>
      </c>
      <c r="L35" s="112">
        <v>66</v>
      </c>
    </row>
    <row r="36" spans="1:12" ht="15" customHeight="1" x14ac:dyDescent="0.15">
      <c r="A36" s="547"/>
      <c r="B36" s="51"/>
      <c r="C36" s="32" t="s">
        <v>137</v>
      </c>
      <c r="D36" s="34"/>
      <c r="E36" s="111">
        <v>44</v>
      </c>
      <c r="F36" s="55">
        <f>419</f>
        <v>419</v>
      </c>
      <c r="G36" s="112">
        <v>1</v>
      </c>
      <c r="H36" s="110" t="s">
        <v>107</v>
      </c>
      <c r="I36" s="111">
        <v>27</v>
      </c>
      <c r="J36" s="55">
        <v>484</v>
      </c>
      <c r="K36" s="112">
        <v>1</v>
      </c>
      <c r="L36" s="110" t="s">
        <v>107</v>
      </c>
    </row>
    <row r="37" spans="1:12" ht="15" customHeight="1" x14ac:dyDescent="0.15">
      <c r="A37" s="547"/>
      <c r="B37" s="51"/>
      <c r="C37" s="32" t="s">
        <v>138</v>
      </c>
      <c r="D37" s="34"/>
      <c r="E37" s="111">
        <v>24</v>
      </c>
      <c r="F37" s="127">
        <f>57</f>
        <v>57</v>
      </c>
      <c r="G37" s="112">
        <v>1</v>
      </c>
      <c r="H37" s="110" t="s">
        <v>107</v>
      </c>
      <c r="I37" s="111">
        <v>12</v>
      </c>
      <c r="J37" s="127">
        <v>250</v>
      </c>
      <c r="K37" s="112">
        <v>1</v>
      </c>
      <c r="L37" s="110" t="s">
        <v>107</v>
      </c>
    </row>
    <row r="38" spans="1:12" ht="15" customHeight="1" x14ac:dyDescent="0.15">
      <c r="A38" s="547"/>
      <c r="B38" s="51"/>
      <c r="C38" s="32" t="s">
        <v>140</v>
      </c>
      <c r="D38" s="34"/>
      <c r="E38" s="111">
        <v>37</v>
      </c>
      <c r="F38" s="55">
        <f>2396</f>
        <v>2396</v>
      </c>
      <c r="G38" s="112">
        <v>5</v>
      </c>
      <c r="H38" s="112">
        <v>13</v>
      </c>
      <c r="I38" s="111">
        <v>33</v>
      </c>
      <c r="J38" s="55">
        <v>2578</v>
      </c>
      <c r="K38" s="112">
        <v>2</v>
      </c>
      <c r="L38" s="110" t="s">
        <v>107</v>
      </c>
    </row>
    <row r="39" spans="1:12" ht="15" customHeight="1" x14ac:dyDescent="0.15">
      <c r="A39" s="547"/>
      <c r="B39" s="51"/>
      <c r="C39" s="32" t="s">
        <v>318</v>
      </c>
      <c r="D39" s="34"/>
      <c r="E39" s="111">
        <v>11</v>
      </c>
      <c r="F39" s="29">
        <f>29</f>
        <v>29</v>
      </c>
      <c r="G39" s="112">
        <v>7</v>
      </c>
      <c r="H39" s="112">
        <v>58</v>
      </c>
      <c r="I39" s="111">
        <v>4</v>
      </c>
      <c r="J39" s="29">
        <v>43</v>
      </c>
      <c r="K39" s="112">
        <v>3</v>
      </c>
      <c r="L39" s="112">
        <v>17</v>
      </c>
    </row>
    <row r="40" spans="1:12" ht="15" customHeight="1" x14ac:dyDescent="0.15">
      <c r="A40" s="547"/>
      <c r="B40" s="51"/>
      <c r="C40" s="32" t="s">
        <v>141</v>
      </c>
      <c r="D40" s="34"/>
      <c r="E40" s="111">
        <v>34</v>
      </c>
      <c r="F40" s="55">
        <f>72</f>
        <v>72</v>
      </c>
      <c r="G40" s="112">
        <v>1</v>
      </c>
      <c r="H40" s="110" t="s">
        <v>107</v>
      </c>
      <c r="I40" s="111">
        <v>11</v>
      </c>
      <c r="J40" s="55">
        <v>68</v>
      </c>
      <c r="K40" s="112">
        <v>1</v>
      </c>
      <c r="L40" s="110" t="s">
        <v>107</v>
      </c>
    </row>
    <row r="41" spans="1:12" ht="15" customHeight="1" x14ac:dyDescent="0.15">
      <c r="A41" s="547"/>
      <c r="B41" s="58"/>
      <c r="C41" s="32" t="s">
        <v>142</v>
      </c>
      <c r="D41" s="34"/>
      <c r="E41" s="110">
        <v>24</v>
      </c>
      <c r="F41" s="55">
        <f>71</f>
        <v>71</v>
      </c>
      <c r="G41" s="112">
        <v>2</v>
      </c>
      <c r="H41" s="110" t="s">
        <v>107</v>
      </c>
      <c r="I41" s="110">
        <v>11</v>
      </c>
      <c r="J41" s="55">
        <v>64</v>
      </c>
      <c r="K41" s="112">
        <v>2</v>
      </c>
      <c r="L41" s="110" t="s">
        <v>107</v>
      </c>
    </row>
    <row r="42" spans="1:12" ht="15" customHeight="1" x14ac:dyDescent="0.15">
      <c r="A42" s="547"/>
      <c r="B42" s="58"/>
      <c r="C42" s="32" t="s">
        <v>143</v>
      </c>
      <c r="D42" s="33"/>
      <c r="E42" s="111">
        <v>52</v>
      </c>
      <c r="F42" s="127">
        <f>100</f>
        <v>100</v>
      </c>
      <c r="G42" s="112">
        <v>4</v>
      </c>
      <c r="H42" s="112">
        <v>20</v>
      </c>
      <c r="I42" s="111">
        <v>13</v>
      </c>
      <c r="J42" s="127">
        <v>35</v>
      </c>
      <c r="K42" s="112">
        <v>2</v>
      </c>
      <c r="L42" s="110" t="s">
        <v>107</v>
      </c>
    </row>
    <row r="43" spans="1:12" ht="15" customHeight="1" x14ac:dyDescent="0.15">
      <c r="A43" s="547"/>
      <c r="B43" s="58"/>
      <c r="C43" s="32" t="s">
        <v>144</v>
      </c>
      <c r="D43" s="34"/>
      <c r="E43" s="111">
        <v>17</v>
      </c>
      <c r="F43" s="55">
        <f>34</f>
        <v>34</v>
      </c>
      <c r="G43" s="112">
        <v>2</v>
      </c>
      <c r="H43" s="110" t="s">
        <v>107</v>
      </c>
      <c r="I43" s="112">
        <v>2</v>
      </c>
      <c r="J43" s="110" t="s">
        <v>107</v>
      </c>
      <c r="K43" s="110" t="s">
        <v>267</v>
      </c>
      <c r="L43" s="110" t="s">
        <v>267</v>
      </c>
    </row>
    <row r="44" spans="1:12" ht="15" customHeight="1" x14ac:dyDescent="0.15">
      <c r="A44" s="547"/>
      <c r="B44" s="58"/>
      <c r="C44" s="32" t="s">
        <v>145</v>
      </c>
      <c r="D44" s="34"/>
      <c r="E44" s="111">
        <v>28</v>
      </c>
      <c r="F44" s="127">
        <f>47</f>
        <v>47</v>
      </c>
      <c r="G44" s="112">
        <v>1</v>
      </c>
      <c r="H44" s="110" t="s">
        <v>107</v>
      </c>
      <c r="I44" s="111">
        <v>6</v>
      </c>
      <c r="J44" s="127">
        <v>15</v>
      </c>
      <c r="K44" s="112">
        <v>1</v>
      </c>
      <c r="L44" s="110" t="s">
        <v>107</v>
      </c>
    </row>
    <row r="45" spans="1:12" ht="24" x14ac:dyDescent="0.15">
      <c r="A45" s="547"/>
      <c r="B45" s="58"/>
      <c r="C45" s="201" t="s">
        <v>304</v>
      </c>
      <c r="D45" s="34"/>
      <c r="E45" s="117" t="s">
        <v>267</v>
      </c>
      <c r="F45" s="117" t="s">
        <v>267</v>
      </c>
      <c r="G45" s="117" t="s">
        <v>267</v>
      </c>
      <c r="H45" s="117" t="s">
        <v>267</v>
      </c>
      <c r="I45" s="112">
        <v>2</v>
      </c>
      <c r="J45" s="110" t="s">
        <v>107</v>
      </c>
      <c r="K45" s="110" t="s">
        <v>267</v>
      </c>
      <c r="L45" s="110" t="s">
        <v>267</v>
      </c>
    </row>
    <row r="46" spans="1:12" ht="15" customHeight="1" x14ac:dyDescent="0.15">
      <c r="A46" s="547"/>
      <c r="B46" s="58"/>
      <c r="C46" s="32" t="s">
        <v>146</v>
      </c>
      <c r="D46" s="33"/>
      <c r="E46" s="110">
        <v>4</v>
      </c>
      <c r="F46" s="55">
        <f>45</f>
        <v>45</v>
      </c>
      <c r="G46" s="112">
        <v>30</v>
      </c>
      <c r="H46" s="112">
        <v>741</v>
      </c>
      <c r="I46" s="110" t="s">
        <v>267</v>
      </c>
      <c r="J46" s="110" t="s">
        <v>267</v>
      </c>
      <c r="K46" s="112">
        <v>20</v>
      </c>
      <c r="L46" s="112">
        <v>417</v>
      </c>
    </row>
    <row r="47" spans="1:12" ht="15" customHeight="1" x14ac:dyDescent="0.15">
      <c r="A47" s="547"/>
      <c r="B47" s="58"/>
      <c r="C47" s="32" t="s">
        <v>147</v>
      </c>
      <c r="D47" s="33"/>
      <c r="E47" s="111">
        <v>16</v>
      </c>
      <c r="F47" s="127">
        <f>257</f>
        <v>257</v>
      </c>
      <c r="G47" s="112">
        <v>1</v>
      </c>
      <c r="H47" s="110" t="s">
        <v>107</v>
      </c>
      <c r="I47" s="111">
        <v>5</v>
      </c>
      <c r="J47" s="127">
        <v>162</v>
      </c>
      <c r="K47" s="110" t="s">
        <v>267</v>
      </c>
      <c r="L47" s="110" t="s">
        <v>267</v>
      </c>
    </row>
    <row r="48" spans="1:12" ht="15" customHeight="1" x14ac:dyDescent="0.15">
      <c r="A48" s="547"/>
      <c r="B48" s="61"/>
      <c r="C48" s="32" t="s">
        <v>148</v>
      </c>
      <c r="D48" s="62"/>
      <c r="E48" s="113" t="s">
        <v>267</v>
      </c>
      <c r="F48" s="128" t="s">
        <v>267</v>
      </c>
      <c r="G48" s="114">
        <v>6</v>
      </c>
      <c r="H48" s="114">
        <v>26</v>
      </c>
      <c r="I48" s="110" t="s">
        <v>267</v>
      </c>
      <c r="J48" s="110" t="s">
        <v>267</v>
      </c>
      <c r="K48" s="114">
        <v>4</v>
      </c>
      <c r="L48" s="114">
        <v>13</v>
      </c>
    </row>
    <row r="49" spans="1:12" ht="15" customHeight="1" x14ac:dyDescent="0.15">
      <c r="A49" s="547"/>
      <c r="B49" s="61"/>
      <c r="C49" s="35" t="s">
        <v>90</v>
      </c>
      <c r="D49" s="62"/>
      <c r="E49" s="110">
        <v>242</v>
      </c>
      <c r="F49" s="172">
        <f>5045</f>
        <v>5045</v>
      </c>
      <c r="G49" s="112">
        <v>57</v>
      </c>
      <c r="H49" s="110" t="s">
        <v>107</v>
      </c>
      <c r="I49" s="110">
        <v>123</v>
      </c>
      <c r="J49" s="172">
        <v>4866</v>
      </c>
      <c r="K49" s="112">
        <v>32</v>
      </c>
      <c r="L49" s="110">
        <v>650</v>
      </c>
    </row>
    <row r="50" spans="1:12" ht="6" customHeight="1" x14ac:dyDescent="0.15">
      <c r="A50" s="82"/>
      <c r="B50" s="63"/>
      <c r="C50" s="45"/>
      <c r="D50" s="64"/>
      <c r="E50" s="119"/>
      <c r="F50" s="124"/>
      <c r="G50" s="112"/>
      <c r="H50" s="112"/>
      <c r="I50" s="119"/>
      <c r="J50" s="124"/>
      <c r="K50" s="112"/>
      <c r="L50" s="112"/>
    </row>
    <row r="51" spans="1:12" ht="6" customHeight="1" x14ac:dyDescent="0.15">
      <c r="A51" s="83"/>
      <c r="B51" s="61"/>
      <c r="C51" s="35"/>
      <c r="D51" s="62"/>
      <c r="E51" s="110"/>
      <c r="F51" s="123"/>
      <c r="G51" s="125"/>
      <c r="H51" s="125"/>
      <c r="I51" s="110"/>
      <c r="J51" s="123"/>
      <c r="K51" s="125"/>
      <c r="L51" s="125"/>
    </row>
    <row r="52" spans="1:12" ht="15" customHeight="1" x14ac:dyDescent="0.15">
      <c r="A52" s="548" t="s">
        <v>109</v>
      </c>
      <c r="B52" s="51"/>
      <c r="C52" s="32" t="s">
        <v>17</v>
      </c>
      <c r="D52" s="34"/>
      <c r="E52" s="116">
        <v>112</v>
      </c>
      <c r="F52" s="129">
        <v>2320</v>
      </c>
      <c r="G52" s="126">
        <v>111</v>
      </c>
      <c r="H52" s="104">
        <v>3406</v>
      </c>
      <c r="I52" s="116">
        <v>84</v>
      </c>
      <c r="J52" s="265">
        <v>2228</v>
      </c>
      <c r="K52" s="126">
        <v>89</v>
      </c>
      <c r="L52" s="103">
        <v>3124</v>
      </c>
    </row>
    <row r="53" spans="1:12" ht="15" customHeight="1" x14ac:dyDescent="0.15">
      <c r="A53" s="548"/>
      <c r="B53" s="51"/>
      <c r="C53" s="32" t="s">
        <v>91</v>
      </c>
      <c r="D53" s="34"/>
      <c r="E53" s="116">
        <v>29</v>
      </c>
      <c r="F53" s="111">
        <v>643</v>
      </c>
      <c r="G53" s="113" t="s">
        <v>124</v>
      </c>
      <c r="H53" s="113" t="s">
        <v>124</v>
      </c>
      <c r="I53" s="116">
        <v>10</v>
      </c>
      <c r="J53" s="110">
        <v>251</v>
      </c>
      <c r="K53" s="113">
        <v>2</v>
      </c>
      <c r="L53" s="113" t="s">
        <v>107</v>
      </c>
    </row>
    <row r="54" spans="1:12" ht="6" customHeight="1" x14ac:dyDescent="0.15">
      <c r="A54" s="84"/>
      <c r="B54" s="49"/>
      <c r="C54" s="53"/>
      <c r="D54" s="54"/>
      <c r="E54" s="47"/>
      <c r="F54" s="47"/>
      <c r="G54" s="86"/>
      <c r="H54" s="86"/>
      <c r="I54" s="47"/>
      <c r="J54" s="47"/>
      <c r="K54" s="86"/>
      <c r="L54" s="86"/>
    </row>
    <row r="55" spans="1:12" ht="6" customHeight="1" x14ac:dyDescent="0.15">
      <c r="A55" s="98"/>
      <c r="B55" s="51"/>
      <c r="C55" s="32"/>
      <c r="D55" s="34"/>
      <c r="E55" s="52"/>
      <c r="F55" s="52"/>
      <c r="G55" s="37"/>
      <c r="H55" s="37"/>
      <c r="I55" s="52"/>
      <c r="J55" s="52"/>
      <c r="K55" s="37"/>
      <c r="L55" s="37"/>
    </row>
    <row r="56" spans="1:12" ht="13.5" customHeight="1" x14ac:dyDescent="0.15">
      <c r="A56" s="531" t="s">
        <v>67</v>
      </c>
      <c r="B56" s="51"/>
      <c r="C56" s="32" t="s">
        <v>92</v>
      </c>
      <c r="D56" s="34"/>
      <c r="E56" s="534">
        <v>24</v>
      </c>
      <c r="F56" s="534">
        <v>836</v>
      </c>
      <c r="G56" s="37"/>
      <c r="H56" s="37"/>
      <c r="I56" s="113"/>
      <c r="J56" s="113"/>
      <c r="K56" s="37"/>
      <c r="L56" s="37"/>
    </row>
    <row r="57" spans="1:12" ht="13.5" customHeight="1" x14ac:dyDescent="0.15">
      <c r="A57" s="532"/>
      <c r="B57" s="51"/>
      <c r="C57" s="32" t="s">
        <v>18</v>
      </c>
      <c r="D57" s="34"/>
      <c r="E57" s="534"/>
      <c r="F57" s="534"/>
      <c r="G57" s="147">
        <v>8</v>
      </c>
      <c r="H57" s="147">
        <v>87</v>
      </c>
      <c r="I57" s="113">
        <v>16</v>
      </c>
      <c r="J57" s="113">
        <v>1109</v>
      </c>
      <c r="K57" s="113">
        <v>9</v>
      </c>
      <c r="L57" s="113">
        <v>229</v>
      </c>
    </row>
    <row r="58" spans="1:12" ht="13.5" customHeight="1" x14ac:dyDescent="0.15">
      <c r="A58" s="533"/>
      <c r="B58" s="51"/>
      <c r="C58" s="35" t="s">
        <v>12</v>
      </c>
      <c r="D58" s="34"/>
      <c r="E58" s="534"/>
      <c r="F58" s="534"/>
      <c r="G58" s="37"/>
      <c r="H58" s="37"/>
      <c r="I58" s="113"/>
      <c r="J58" s="113"/>
      <c r="K58" s="37"/>
      <c r="L58" s="37"/>
    </row>
    <row r="59" spans="1:12" ht="6" customHeight="1" x14ac:dyDescent="0.15">
      <c r="A59" s="80"/>
      <c r="B59" s="49"/>
      <c r="C59" s="85"/>
      <c r="D59" s="54"/>
      <c r="E59" s="48"/>
      <c r="F59" s="48"/>
      <c r="G59" s="48"/>
      <c r="H59" s="48"/>
      <c r="I59" s="48"/>
      <c r="J59" s="48"/>
      <c r="K59" s="48"/>
      <c r="L59" s="48"/>
    </row>
    <row r="60" spans="1:12" ht="17.25" customHeight="1" x14ac:dyDescent="0.15">
      <c r="A60" s="151" t="s">
        <v>313</v>
      </c>
      <c r="B60" s="151"/>
      <c r="C60" s="152"/>
      <c r="D60" s="152"/>
      <c r="E60" s="152"/>
      <c r="F60" s="153"/>
      <c r="H60" s="197"/>
      <c r="L60" s="197" t="s">
        <v>123</v>
      </c>
    </row>
    <row r="61" spans="1:12" ht="17.25" customHeight="1" x14ac:dyDescent="0.15">
      <c r="A61" s="400" t="s">
        <v>364</v>
      </c>
      <c r="B61" s="400"/>
      <c r="C61" s="401"/>
      <c r="D61" s="401"/>
      <c r="E61" s="401"/>
      <c r="F61" s="401"/>
      <c r="G61" s="401"/>
    </row>
    <row r="62" spans="1:12" x14ac:dyDescent="0.15">
      <c r="A62" s="18"/>
      <c r="B62" s="18"/>
      <c r="C62" s="18"/>
      <c r="D62" s="18"/>
      <c r="E62" s="18"/>
      <c r="F62" s="18"/>
    </row>
  </sheetData>
  <mergeCells count="24">
    <mergeCell ref="A2:D5"/>
    <mergeCell ref="I2:L2"/>
    <mergeCell ref="I3:J3"/>
    <mergeCell ref="K3:L3"/>
    <mergeCell ref="I4:I5"/>
    <mergeCell ref="J4:J5"/>
    <mergeCell ref="K4:K5"/>
    <mergeCell ref="L4:L5"/>
    <mergeCell ref="A56:A58"/>
    <mergeCell ref="E56:E58"/>
    <mergeCell ref="G3:H3"/>
    <mergeCell ref="E2:H2"/>
    <mergeCell ref="E4:E5"/>
    <mergeCell ref="F4:F5"/>
    <mergeCell ref="G4:G5"/>
    <mergeCell ref="H4:H5"/>
    <mergeCell ref="E3:F3"/>
    <mergeCell ref="F56:F58"/>
    <mergeCell ref="A16:A17"/>
    <mergeCell ref="A26:A28"/>
    <mergeCell ref="A31:A49"/>
    <mergeCell ref="A52:A53"/>
    <mergeCell ref="A20:A23"/>
    <mergeCell ref="A6:A14"/>
  </mergeCells>
  <phoneticPr fontId="2"/>
  <pageMargins left="0.67" right="0.47" top="1.06" bottom="0.67" header="0.59" footer="0.51200000000000001"/>
  <pageSetup paperSize="9" scale="85" orientation="portrait" r:id="rId1"/>
  <headerFooter alignWithMargins="0">
    <oddHeader>&amp;R&amp;"ＭＳ Ｐ明朝,標準"&amp;10　Ⅳ　農　　業  &amp;"ＭＳ Ｐ明朝,斜体"&amp;14４７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showGridLines="0" zoomScaleNormal="100" workbookViewId="0"/>
  </sheetViews>
  <sheetFormatPr defaultRowHeight="13.5" x14ac:dyDescent="0.15"/>
  <cols>
    <col min="1" max="1" width="5.25" style="1" customWidth="1"/>
    <col min="2" max="2" width="3.5" style="1" bestFit="1" customWidth="1"/>
    <col min="3" max="3" width="4.375" style="1" customWidth="1"/>
    <col min="4" max="4" width="8.75" style="1" customWidth="1"/>
    <col min="5" max="5" width="10" style="1" customWidth="1"/>
    <col min="6" max="6" width="8.75" style="1" customWidth="1"/>
    <col min="7" max="7" width="10" style="1" customWidth="1"/>
    <col min="8" max="8" width="8.75" style="1" customWidth="1"/>
    <col min="9" max="9" width="10" style="1" customWidth="1"/>
    <col min="10" max="10" width="8.75" style="1" customWidth="1"/>
    <col min="11" max="11" width="11.375" style="1" customWidth="1"/>
    <col min="12" max="16384" width="9" style="1"/>
  </cols>
  <sheetData>
    <row r="1" spans="1:12" ht="18.75" customHeight="1" x14ac:dyDescent="0.15">
      <c r="A1" s="1" t="s">
        <v>319</v>
      </c>
      <c r="C1" s="100"/>
      <c r="H1" s="135"/>
      <c r="I1" s="527" t="s">
        <v>358</v>
      </c>
      <c r="J1" s="527"/>
      <c r="K1" s="527"/>
    </row>
    <row r="2" spans="1:12" ht="36.75" customHeight="1" x14ac:dyDescent="0.15">
      <c r="A2" s="578" t="s">
        <v>322</v>
      </c>
      <c r="B2" s="577" t="s">
        <v>86</v>
      </c>
      <c r="C2" s="577"/>
      <c r="D2" s="577" t="s">
        <v>87</v>
      </c>
      <c r="E2" s="535"/>
      <c r="F2" s="404"/>
      <c r="G2" s="578" t="s">
        <v>322</v>
      </c>
      <c r="H2" s="577" t="s">
        <v>86</v>
      </c>
      <c r="I2" s="577"/>
      <c r="J2" s="577" t="s">
        <v>87</v>
      </c>
      <c r="K2" s="535"/>
    </row>
    <row r="3" spans="1:12" ht="67.5" customHeight="1" x14ac:dyDescent="0.15">
      <c r="A3" s="579"/>
      <c r="B3" s="415" t="s">
        <v>324</v>
      </c>
      <c r="C3" s="246" t="s">
        <v>325</v>
      </c>
      <c r="D3" s="246" t="s">
        <v>324</v>
      </c>
      <c r="E3" s="247" t="s">
        <v>325</v>
      </c>
      <c r="F3" s="248"/>
      <c r="G3" s="579"/>
      <c r="H3" s="246" t="s">
        <v>324</v>
      </c>
      <c r="I3" s="246" t="s">
        <v>325</v>
      </c>
      <c r="J3" s="246" t="s">
        <v>324</v>
      </c>
      <c r="K3" s="247" t="s">
        <v>325</v>
      </c>
    </row>
    <row r="4" spans="1:12" ht="26.25" customHeight="1" x14ac:dyDescent="0.15">
      <c r="A4" s="413" t="s">
        <v>306</v>
      </c>
      <c r="B4" s="282">
        <v>6</v>
      </c>
      <c r="C4" s="282">
        <v>84</v>
      </c>
      <c r="D4" s="283" t="s">
        <v>206</v>
      </c>
      <c r="E4" s="283" t="s">
        <v>206</v>
      </c>
      <c r="F4" s="283"/>
      <c r="G4" s="249" t="s">
        <v>321</v>
      </c>
      <c r="H4" s="405">
        <v>3</v>
      </c>
      <c r="I4" s="405">
        <v>36</v>
      </c>
      <c r="J4" s="405" t="s">
        <v>107</v>
      </c>
      <c r="K4" s="405" t="s">
        <v>107</v>
      </c>
    </row>
    <row r="5" spans="1:12" ht="48.75" customHeight="1" x14ac:dyDescent="0.15">
      <c r="A5" s="414" t="s">
        <v>327</v>
      </c>
      <c r="B5" s="405">
        <v>11</v>
      </c>
      <c r="C5" s="405">
        <v>214</v>
      </c>
      <c r="D5" s="116" t="s">
        <v>206</v>
      </c>
      <c r="E5" s="116" t="s">
        <v>206</v>
      </c>
      <c r="F5" s="116"/>
      <c r="G5" s="249" t="s">
        <v>175</v>
      </c>
      <c r="H5" s="405">
        <v>1</v>
      </c>
      <c r="I5" s="405" t="s">
        <v>107</v>
      </c>
      <c r="J5" s="405" t="s">
        <v>206</v>
      </c>
      <c r="K5" s="405" t="s">
        <v>206</v>
      </c>
    </row>
    <row r="6" spans="1:12" ht="24" customHeight="1" x14ac:dyDescent="0.15">
      <c r="A6" s="413" t="s">
        <v>173</v>
      </c>
      <c r="B6" s="116" t="s">
        <v>206</v>
      </c>
      <c r="C6" s="116" t="s">
        <v>206</v>
      </c>
      <c r="D6" s="405">
        <v>2</v>
      </c>
      <c r="E6" s="405" t="s">
        <v>107</v>
      </c>
      <c r="F6" s="405"/>
      <c r="G6" s="249" t="s">
        <v>167</v>
      </c>
      <c r="H6" s="405">
        <v>4</v>
      </c>
      <c r="I6" s="405">
        <v>22</v>
      </c>
      <c r="J6" s="405" t="s">
        <v>107</v>
      </c>
      <c r="K6" s="405" t="s">
        <v>107</v>
      </c>
    </row>
    <row r="7" spans="1:12" ht="32.25" customHeight="1" x14ac:dyDescent="0.15">
      <c r="A7" s="413" t="s">
        <v>369</v>
      </c>
      <c r="B7" s="405">
        <v>5</v>
      </c>
      <c r="C7" s="405">
        <v>76</v>
      </c>
      <c r="D7" s="405">
        <v>1</v>
      </c>
      <c r="E7" s="405" t="s">
        <v>107</v>
      </c>
      <c r="F7" s="405"/>
      <c r="G7" s="249" t="s">
        <v>168</v>
      </c>
      <c r="H7" s="405">
        <v>1</v>
      </c>
      <c r="I7" s="405" t="s">
        <v>107</v>
      </c>
      <c r="J7" s="405" t="s">
        <v>206</v>
      </c>
      <c r="K7" s="405" t="s">
        <v>206</v>
      </c>
    </row>
    <row r="8" spans="1:12" ht="39" customHeight="1" x14ac:dyDescent="0.15">
      <c r="A8" s="413" t="s">
        <v>370</v>
      </c>
      <c r="B8" s="405" t="s">
        <v>206</v>
      </c>
      <c r="C8" s="405" t="s">
        <v>206</v>
      </c>
      <c r="D8" s="405" t="s">
        <v>139</v>
      </c>
      <c r="E8" s="405" t="s">
        <v>107</v>
      </c>
      <c r="F8" s="405"/>
      <c r="G8" s="249" t="s">
        <v>169</v>
      </c>
      <c r="H8" s="405">
        <v>1</v>
      </c>
      <c r="I8" s="405" t="s">
        <v>107</v>
      </c>
      <c r="J8" s="405" t="s">
        <v>107</v>
      </c>
      <c r="K8" s="405" t="s">
        <v>107</v>
      </c>
    </row>
    <row r="9" spans="1:12" ht="32.25" customHeight="1" x14ac:dyDescent="0.15">
      <c r="A9" s="413" t="s">
        <v>174</v>
      </c>
      <c r="B9" s="405" t="s">
        <v>206</v>
      </c>
      <c r="C9" s="405" t="s">
        <v>206</v>
      </c>
      <c r="D9" s="405" t="s">
        <v>107</v>
      </c>
      <c r="E9" s="405" t="s">
        <v>107</v>
      </c>
      <c r="F9" s="405"/>
      <c r="G9" s="249" t="s">
        <v>326</v>
      </c>
      <c r="H9" s="405">
        <v>1</v>
      </c>
      <c r="I9" s="405" t="s">
        <v>107</v>
      </c>
      <c r="J9" s="405" t="s">
        <v>107</v>
      </c>
      <c r="K9" s="405" t="s">
        <v>107</v>
      </c>
    </row>
    <row r="10" spans="1:12" ht="32.25" customHeight="1" x14ac:dyDescent="0.15">
      <c r="A10" s="413" t="s">
        <v>320</v>
      </c>
      <c r="B10" s="405">
        <v>23</v>
      </c>
      <c r="C10" s="405">
        <v>563</v>
      </c>
      <c r="D10" s="405">
        <v>6</v>
      </c>
      <c r="E10" s="405" t="s">
        <v>107</v>
      </c>
      <c r="F10" s="405"/>
      <c r="G10" s="249" t="s">
        <v>368</v>
      </c>
      <c r="H10" s="405">
        <v>7</v>
      </c>
      <c r="I10" s="405">
        <v>109</v>
      </c>
      <c r="J10" s="405">
        <v>4</v>
      </c>
      <c r="K10" s="405">
        <v>29</v>
      </c>
    </row>
    <row r="11" spans="1:12" ht="21.75" customHeight="1" x14ac:dyDescent="0.15">
      <c r="C11" s="154"/>
      <c r="J11" s="575" t="s">
        <v>253</v>
      </c>
      <c r="K11" s="575"/>
    </row>
    <row r="12" spans="1:12" ht="21.75" customHeight="1" x14ac:dyDescent="0.15">
      <c r="A12" s="1" t="s">
        <v>337</v>
      </c>
      <c r="C12" s="43"/>
      <c r="D12" s="37"/>
      <c r="E12" s="37"/>
      <c r="F12" s="37"/>
      <c r="G12" s="37"/>
      <c r="H12" s="132"/>
      <c r="I12" s="496" t="s">
        <v>178</v>
      </c>
      <c r="J12" s="496"/>
      <c r="K12" s="496"/>
    </row>
    <row r="13" spans="1:12" ht="18.75" customHeight="1" x14ac:dyDescent="0.15">
      <c r="A13" s="562" t="s">
        <v>183</v>
      </c>
      <c r="B13" s="563"/>
      <c r="C13" s="564"/>
      <c r="D13" s="499" t="s">
        <v>191</v>
      </c>
      <c r="E13" s="506"/>
      <c r="F13" s="499" t="s">
        <v>196</v>
      </c>
      <c r="G13" s="506"/>
      <c r="H13" s="499" t="s">
        <v>95</v>
      </c>
      <c r="I13" s="506"/>
      <c r="J13" s="499" t="s">
        <v>197</v>
      </c>
      <c r="K13" s="561"/>
      <c r="L13" s="18"/>
    </row>
    <row r="14" spans="1:12" ht="18.75" customHeight="1" x14ac:dyDescent="0.15">
      <c r="A14" s="565"/>
      <c r="B14" s="565"/>
      <c r="C14" s="566"/>
      <c r="D14" s="502" t="s">
        <v>93</v>
      </c>
      <c r="E14" s="560" t="s">
        <v>254</v>
      </c>
      <c r="F14" s="502" t="s">
        <v>9</v>
      </c>
      <c r="G14" s="560" t="s">
        <v>254</v>
      </c>
      <c r="H14" s="502" t="s">
        <v>9</v>
      </c>
      <c r="I14" s="560" t="s">
        <v>254</v>
      </c>
      <c r="J14" s="502" t="s">
        <v>10</v>
      </c>
      <c r="K14" s="558" t="s">
        <v>254</v>
      </c>
      <c r="L14" s="18"/>
    </row>
    <row r="15" spans="1:12" ht="18.75" customHeight="1" x14ac:dyDescent="0.15">
      <c r="A15" s="567"/>
      <c r="B15" s="567"/>
      <c r="C15" s="568"/>
      <c r="D15" s="503"/>
      <c r="E15" s="503"/>
      <c r="F15" s="503"/>
      <c r="G15" s="503"/>
      <c r="H15" s="503"/>
      <c r="I15" s="503"/>
      <c r="J15" s="503"/>
      <c r="K15" s="505"/>
      <c r="L15" s="18"/>
    </row>
    <row r="16" spans="1:12" ht="21.75" customHeight="1" x14ac:dyDescent="0.15">
      <c r="A16" s="239" t="s">
        <v>293</v>
      </c>
      <c r="B16" s="240">
        <v>12</v>
      </c>
      <c r="C16" s="237" t="s">
        <v>294</v>
      </c>
      <c r="D16" s="189">
        <v>431</v>
      </c>
      <c r="E16" s="189">
        <v>10200</v>
      </c>
      <c r="F16" s="189">
        <v>186</v>
      </c>
      <c r="G16" s="189">
        <v>4348</v>
      </c>
      <c r="H16" s="189">
        <v>248</v>
      </c>
      <c r="I16" s="189">
        <v>5567</v>
      </c>
      <c r="J16" s="189">
        <v>10</v>
      </c>
      <c r="K16" s="189">
        <v>170</v>
      </c>
    </row>
    <row r="17" spans="1:11" ht="21.75" customHeight="1" x14ac:dyDescent="0.15">
      <c r="A17" s="108"/>
      <c r="B17" s="190">
        <v>17</v>
      </c>
      <c r="C17" s="95"/>
      <c r="D17" s="189">
        <v>351</v>
      </c>
      <c r="E17" s="189">
        <v>9054</v>
      </c>
      <c r="F17" s="189">
        <v>130</v>
      </c>
      <c r="G17" s="189">
        <v>3092</v>
      </c>
      <c r="H17" s="189">
        <v>224</v>
      </c>
      <c r="I17" s="189">
        <v>5693</v>
      </c>
      <c r="J17" s="189" t="s">
        <v>76</v>
      </c>
      <c r="K17" s="189" t="s">
        <v>76</v>
      </c>
    </row>
    <row r="18" spans="1:11" ht="21.75" customHeight="1" x14ac:dyDescent="0.15">
      <c r="A18" s="108"/>
      <c r="B18" s="190">
        <v>22</v>
      </c>
      <c r="C18" s="95"/>
      <c r="D18" s="189">
        <v>248</v>
      </c>
      <c r="E18" s="189" t="s">
        <v>107</v>
      </c>
      <c r="F18" s="189">
        <v>117</v>
      </c>
      <c r="G18" s="189">
        <v>1947</v>
      </c>
      <c r="H18" s="189">
        <v>137</v>
      </c>
      <c r="I18" s="189">
        <v>3778</v>
      </c>
      <c r="J18" s="189" t="s">
        <v>76</v>
      </c>
      <c r="K18" s="189" t="s">
        <v>76</v>
      </c>
    </row>
    <row r="19" spans="1:11" ht="21.75" customHeight="1" x14ac:dyDescent="0.15">
      <c r="A19" s="108"/>
      <c r="B19" s="190">
        <v>27</v>
      </c>
      <c r="C19" s="95"/>
      <c r="D19" s="103">
        <v>240</v>
      </c>
      <c r="E19" s="55">
        <v>5151</v>
      </c>
      <c r="F19" s="103">
        <v>107</v>
      </c>
      <c r="G19" s="103" t="s">
        <v>107</v>
      </c>
      <c r="H19" s="103">
        <v>111</v>
      </c>
      <c r="I19" s="103">
        <v>3406</v>
      </c>
      <c r="J19" s="36" t="s">
        <v>107</v>
      </c>
      <c r="K19" s="36" t="s">
        <v>107</v>
      </c>
    </row>
    <row r="20" spans="1:11" ht="21.75" customHeight="1" x14ac:dyDescent="0.15">
      <c r="A20" s="263" t="s">
        <v>292</v>
      </c>
      <c r="B20" s="264">
        <v>2</v>
      </c>
      <c r="C20" s="269" t="s">
        <v>312</v>
      </c>
      <c r="D20" s="270" t="s">
        <v>83</v>
      </c>
      <c r="E20" s="218" t="s">
        <v>83</v>
      </c>
      <c r="F20" s="271">
        <v>67</v>
      </c>
      <c r="G20" s="492">
        <v>1550</v>
      </c>
      <c r="H20" s="271">
        <v>89</v>
      </c>
      <c r="I20" s="218" t="s">
        <v>107</v>
      </c>
      <c r="J20" s="119">
        <v>13</v>
      </c>
      <c r="K20" s="119">
        <v>185</v>
      </c>
    </row>
    <row r="21" spans="1:11" ht="15.75" customHeight="1" x14ac:dyDescent="0.15">
      <c r="A21" s="1" t="s">
        <v>295</v>
      </c>
      <c r="C21" s="5"/>
      <c r="D21" s="37"/>
      <c r="E21" s="37"/>
      <c r="F21" s="37"/>
      <c r="G21" s="37"/>
      <c r="H21" s="37"/>
      <c r="I21" s="191" t="s">
        <v>340</v>
      </c>
      <c r="J21" s="37"/>
      <c r="K21" s="37"/>
    </row>
    <row r="22" spans="1:11" ht="18.75" customHeight="1" x14ac:dyDescent="0.15">
      <c r="A22" s="562" t="s">
        <v>183</v>
      </c>
      <c r="B22" s="569"/>
      <c r="C22" s="570"/>
      <c r="D22" s="499" t="s">
        <v>94</v>
      </c>
      <c r="E22" s="576"/>
      <c r="F22" s="499" t="s">
        <v>67</v>
      </c>
      <c r="G22" s="576"/>
      <c r="H22" s="37"/>
      <c r="I22" s="500" t="s">
        <v>197</v>
      </c>
      <c r="J22" s="561"/>
      <c r="K22" s="236"/>
    </row>
    <row r="23" spans="1:11" ht="18.75" customHeight="1" x14ac:dyDescent="0.15">
      <c r="A23" s="571"/>
      <c r="B23" s="571"/>
      <c r="C23" s="572"/>
      <c r="D23" s="502" t="s">
        <v>9</v>
      </c>
      <c r="E23" s="560" t="s">
        <v>254</v>
      </c>
      <c r="F23" s="502" t="s">
        <v>9</v>
      </c>
      <c r="G23" s="558" t="s">
        <v>254</v>
      </c>
      <c r="H23" s="37"/>
      <c r="I23" s="525" t="s">
        <v>9</v>
      </c>
      <c r="J23" s="558" t="s">
        <v>254</v>
      </c>
      <c r="K23" s="234"/>
    </row>
    <row r="24" spans="1:11" ht="18.75" customHeight="1" x14ac:dyDescent="0.15">
      <c r="A24" s="573"/>
      <c r="B24" s="573"/>
      <c r="C24" s="574"/>
      <c r="D24" s="503"/>
      <c r="E24" s="503"/>
      <c r="F24" s="503"/>
      <c r="G24" s="505"/>
      <c r="H24" s="37"/>
      <c r="I24" s="526"/>
      <c r="J24" s="559"/>
      <c r="K24" s="234"/>
    </row>
    <row r="25" spans="1:11" ht="21.75" customHeight="1" x14ac:dyDescent="0.15">
      <c r="A25" s="239" t="s">
        <v>293</v>
      </c>
      <c r="B25" s="240">
        <v>12</v>
      </c>
      <c r="C25" s="237" t="s">
        <v>294</v>
      </c>
      <c r="D25" s="70">
        <v>5</v>
      </c>
      <c r="E25" s="70">
        <v>115</v>
      </c>
      <c r="F25" s="70" t="s">
        <v>83</v>
      </c>
      <c r="G25" s="70" t="s">
        <v>83</v>
      </c>
      <c r="H25" s="37"/>
      <c r="I25" s="103" t="s">
        <v>106</v>
      </c>
      <c r="J25" s="103" t="s">
        <v>106</v>
      </c>
      <c r="K25" s="103"/>
    </row>
    <row r="26" spans="1:11" ht="21.75" customHeight="1" x14ac:dyDescent="0.15">
      <c r="A26" s="108"/>
      <c r="B26" s="190">
        <v>17</v>
      </c>
      <c r="C26" s="95"/>
      <c r="D26" s="189">
        <v>25</v>
      </c>
      <c r="E26" s="189">
        <v>143</v>
      </c>
      <c r="F26" s="70">
        <v>6</v>
      </c>
      <c r="G26" s="70">
        <v>126</v>
      </c>
      <c r="H26" s="37"/>
      <c r="I26" s="189">
        <v>11</v>
      </c>
      <c r="J26" s="189">
        <v>178</v>
      </c>
      <c r="K26" s="103"/>
    </row>
    <row r="27" spans="1:11" ht="21.75" customHeight="1" x14ac:dyDescent="0.15">
      <c r="A27" s="108"/>
      <c r="B27" s="190">
        <v>22</v>
      </c>
      <c r="C27" s="95"/>
      <c r="D27" s="103" t="s">
        <v>83</v>
      </c>
      <c r="E27" s="103" t="s">
        <v>83</v>
      </c>
      <c r="F27" s="103">
        <v>2</v>
      </c>
      <c r="G27" s="103" t="s">
        <v>107</v>
      </c>
      <c r="H27" s="37"/>
      <c r="I27" s="103">
        <v>8</v>
      </c>
      <c r="J27" s="103">
        <v>162</v>
      </c>
      <c r="K27" s="103"/>
    </row>
    <row r="28" spans="1:11" ht="21.75" customHeight="1" x14ac:dyDescent="0.15">
      <c r="A28" s="108"/>
      <c r="B28" s="190">
        <v>27</v>
      </c>
      <c r="C28" s="95"/>
      <c r="D28" s="36" t="s">
        <v>83</v>
      </c>
      <c r="E28" s="36" t="s">
        <v>83</v>
      </c>
      <c r="F28" s="103">
        <v>8</v>
      </c>
      <c r="G28" s="55">
        <v>87</v>
      </c>
      <c r="H28" s="89"/>
      <c r="I28" s="103" t="s">
        <v>76</v>
      </c>
      <c r="J28" s="103" t="s">
        <v>76</v>
      </c>
      <c r="K28" s="103"/>
    </row>
    <row r="29" spans="1:11" ht="21.75" customHeight="1" x14ac:dyDescent="0.15">
      <c r="A29" s="263" t="s">
        <v>292</v>
      </c>
      <c r="B29" s="264">
        <v>2</v>
      </c>
      <c r="C29" s="269" t="s">
        <v>312</v>
      </c>
      <c r="D29" s="270" t="s">
        <v>83</v>
      </c>
      <c r="E29" s="218" t="s">
        <v>83</v>
      </c>
      <c r="F29" s="272">
        <v>9</v>
      </c>
      <c r="G29" s="266">
        <v>229</v>
      </c>
      <c r="H29" s="89"/>
      <c r="I29" s="218" t="s">
        <v>76</v>
      </c>
      <c r="J29" s="218" t="s">
        <v>76</v>
      </c>
      <c r="K29" s="36"/>
    </row>
    <row r="30" spans="1:11" s="166" customFormat="1" ht="17.25" customHeight="1" x14ac:dyDescent="0.15">
      <c r="A30" s="491" t="s">
        <v>328</v>
      </c>
      <c r="B30" s="491"/>
      <c r="C30" s="204"/>
      <c r="D30" s="155"/>
      <c r="E30" s="155"/>
      <c r="F30" s="155"/>
      <c r="G30" s="155"/>
      <c r="H30" s="155"/>
      <c r="I30" s="155"/>
      <c r="J30" s="203" t="s">
        <v>125</v>
      </c>
      <c r="K30" s="203"/>
    </row>
    <row r="31" spans="1:11" s="166" customFormat="1" ht="15.75" customHeight="1" x14ac:dyDescent="0.15">
      <c r="A31" s="491" t="s">
        <v>177</v>
      </c>
      <c r="B31" s="491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11" ht="17.25" customHeight="1" x14ac:dyDescent="0.15">
      <c r="C32" s="41"/>
      <c r="D32" s="41"/>
      <c r="E32" s="41"/>
      <c r="F32" s="41"/>
      <c r="G32" s="41"/>
      <c r="H32" s="41"/>
      <c r="I32" s="41"/>
      <c r="J32" s="41"/>
      <c r="K32" s="41"/>
    </row>
    <row r="33" ht="17.25" customHeight="1" x14ac:dyDescent="0.15"/>
    <row r="34" ht="17.25" customHeight="1" x14ac:dyDescent="0.15"/>
    <row r="35" ht="17.25" customHeight="1" x14ac:dyDescent="0.15"/>
  </sheetData>
  <mergeCells count="32">
    <mergeCell ref="J2:K2"/>
    <mergeCell ref="A2:A3"/>
    <mergeCell ref="B2:C2"/>
    <mergeCell ref="D2:E2"/>
    <mergeCell ref="G2:G3"/>
    <mergeCell ref="H2:I2"/>
    <mergeCell ref="A13:C15"/>
    <mergeCell ref="A22:C24"/>
    <mergeCell ref="I1:K1"/>
    <mergeCell ref="J11:K11"/>
    <mergeCell ref="J13:K13"/>
    <mergeCell ref="D22:E22"/>
    <mergeCell ref="D13:E13"/>
    <mergeCell ref="F13:G13"/>
    <mergeCell ref="H13:I13"/>
    <mergeCell ref="F22:G22"/>
    <mergeCell ref="D14:D15"/>
    <mergeCell ref="E14:E15"/>
    <mergeCell ref="F14:F15"/>
    <mergeCell ref="G14:G15"/>
    <mergeCell ref="H14:H15"/>
    <mergeCell ref="K14:K15"/>
    <mergeCell ref="I12:K12"/>
    <mergeCell ref="E23:E24"/>
    <mergeCell ref="G23:G24"/>
    <mergeCell ref="I22:J22"/>
    <mergeCell ref="I23:I24"/>
    <mergeCell ref="D23:D24"/>
    <mergeCell ref="F23:F24"/>
    <mergeCell ref="J23:J24"/>
    <mergeCell ref="I14:I15"/>
    <mergeCell ref="J14:J15"/>
  </mergeCells>
  <phoneticPr fontId="2"/>
  <pageMargins left="0.59055118110236227" right="0.74803149606299213" top="1.0629921259842521" bottom="0.78740157480314965" header="0.59055118110236227" footer="0.51181102362204722"/>
  <pageSetup paperSize="9" orientation="portrait" r:id="rId1"/>
  <headerFooter alignWithMargins="0">
    <oddHeader>&amp;L&amp;"ＭＳ Ｐ明朝,斜体"&amp;12 &amp;15 ４8&amp;"ＭＳ Ｐ明朝,標準"&amp;11 &amp;10 Ⅳ　農　　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7"/>
  <sheetViews>
    <sheetView showGridLines="0" zoomScaleNormal="100" zoomScaleSheetLayoutView="115" workbookViewId="0"/>
  </sheetViews>
  <sheetFormatPr defaultRowHeight="13.5" x14ac:dyDescent="0.15"/>
  <cols>
    <col min="1" max="1" width="13.625" style="1" customWidth="1"/>
    <col min="2" max="2" width="11.75" style="1" customWidth="1"/>
    <col min="3" max="3" width="12.375" style="1" customWidth="1"/>
    <col min="4" max="4" width="12.125" style="1" customWidth="1"/>
    <col min="5" max="6" width="13.75" style="1" customWidth="1"/>
    <col min="7" max="16384" width="9" style="1"/>
  </cols>
  <sheetData>
    <row r="1" spans="1:7" ht="24.75" customHeight="1" x14ac:dyDescent="0.15">
      <c r="A1" s="135" t="s">
        <v>338</v>
      </c>
      <c r="B1" s="135"/>
      <c r="C1" s="135"/>
      <c r="D1" s="135"/>
      <c r="E1" s="416"/>
      <c r="F1" s="416" t="s">
        <v>359</v>
      </c>
      <c r="G1" s="107"/>
    </row>
    <row r="2" spans="1:7" ht="18.75" customHeight="1" x14ac:dyDescent="0.15">
      <c r="A2" s="525" t="s">
        <v>184</v>
      </c>
      <c r="B2" s="581" t="s">
        <v>186</v>
      </c>
      <c r="C2" s="581"/>
      <c r="D2" s="581"/>
      <c r="E2" s="581" t="s">
        <v>185</v>
      </c>
      <c r="F2" s="581"/>
      <c r="G2" s="499"/>
    </row>
    <row r="3" spans="1:7" ht="27.75" customHeight="1" x14ac:dyDescent="0.15">
      <c r="A3" s="526"/>
      <c r="B3" s="205" t="s">
        <v>329</v>
      </c>
      <c r="C3" s="90" t="s">
        <v>187</v>
      </c>
      <c r="D3" s="91" t="s">
        <v>112</v>
      </c>
      <c r="E3" s="205" t="s">
        <v>329</v>
      </c>
      <c r="F3" s="90" t="s">
        <v>187</v>
      </c>
      <c r="G3" s="92" t="s">
        <v>112</v>
      </c>
    </row>
    <row r="4" spans="1:7" ht="18.75" customHeight="1" x14ac:dyDescent="0.15">
      <c r="A4" s="93" t="s">
        <v>245</v>
      </c>
      <c r="B4" s="213">
        <v>29</v>
      </c>
      <c r="C4" s="213">
        <v>100</v>
      </c>
      <c r="D4" s="213">
        <v>18655</v>
      </c>
      <c r="E4" s="213">
        <v>70</v>
      </c>
      <c r="F4" s="213">
        <v>302</v>
      </c>
      <c r="G4" s="213">
        <v>10929</v>
      </c>
    </row>
    <row r="5" spans="1:7" ht="18.75" customHeight="1" x14ac:dyDescent="0.15">
      <c r="A5" s="94" t="s">
        <v>19</v>
      </c>
      <c r="B5" s="284">
        <v>9</v>
      </c>
      <c r="C5" s="158">
        <v>44</v>
      </c>
      <c r="D5" s="158">
        <v>7712</v>
      </c>
      <c r="E5" s="158">
        <v>20</v>
      </c>
      <c r="F5" s="158">
        <v>60</v>
      </c>
      <c r="G5" s="158">
        <v>1501</v>
      </c>
    </row>
    <row r="6" spans="1:7" ht="18.75" customHeight="1" x14ac:dyDescent="0.15">
      <c r="A6" s="75" t="s">
        <v>20</v>
      </c>
      <c r="B6" s="285">
        <v>3</v>
      </c>
      <c r="C6" s="158">
        <v>5</v>
      </c>
      <c r="D6" s="158">
        <v>620</v>
      </c>
      <c r="E6" s="158">
        <v>4</v>
      </c>
      <c r="F6" s="158">
        <v>20</v>
      </c>
      <c r="G6" s="158">
        <v>1742</v>
      </c>
    </row>
    <row r="7" spans="1:7" ht="18.75" customHeight="1" x14ac:dyDescent="0.15">
      <c r="A7" s="75" t="s">
        <v>21</v>
      </c>
      <c r="B7" s="285">
        <v>9</v>
      </c>
      <c r="C7" s="158">
        <v>31</v>
      </c>
      <c r="D7" s="158">
        <v>7183</v>
      </c>
      <c r="E7" s="158">
        <v>17</v>
      </c>
      <c r="F7" s="158">
        <v>37</v>
      </c>
      <c r="G7" s="158">
        <v>1261</v>
      </c>
    </row>
    <row r="8" spans="1:7" ht="18.75" customHeight="1" x14ac:dyDescent="0.15">
      <c r="A8" s="95" t="s">
        <v>22</v>
      </c>
      <c r="B8" s="286" t="s">
        <v>206</v>
      </c>
      <c r="C8" s="286" t="s">
        <v>206</v>
      </c>
      <c r="D8" s="286" t="s">
        <v>206</v>
      </c>
      <c r="E8" s="286" t="s">
        <v>206</v>
      </c>
      <c r="F8" s="286" t="s">
        <v>206</v>
      </c>
      <c r="G8" s="286" t="s">
        <v>206</v>
      </c>
    </row>
    <row r="9" spans="1:7" ht="18.75" customHeight="1" x14ac:dyDescent="0.15">
      <c r="A9" s="75" t="s">
        <v>23</v>
      </c>
      <c r="B9" s="285">
        <v>2</v>
      </c>
      <c r="C9" s="158">
        <v>5</v>
      </c>
      <c r="D9" s="158">
        <v>1210</v>
      </c>
      <c r="E9" s="158">
        <v>10</v>
      </c>
      <c r="F9" s="158">
        <v>78</v>
      </c>
      <c r="G9" s="158">
        <v>4328</v>
      </c>
    </row>
    <row r="10" spans="1:7" ht="18.75" customHeight="1" x14ac:dyDescent="0.15">
      <c r="A10" s="75" t="s">
        <v>24</v>
      </c>
      <c r="B10" s="285">
        <v>2</v>
      </c>
      <c r="C10" s="158">
        <v>2</v>
      </c>
      <c r="D10" s="158">
        <v>228</v>
      </c>
      <c r="E10" s="158">
        <v>10</v>
      </c>
      <c r="F10" s="158">
        <v>47</v>
      </c>
      <c r="G10" s="158">
        <v>1751</v>
      </c>
    </row>
    <row r="11" spans="1:7" ht="18.75" customHeight="1" x14ac:dyDescent="0.15">
      <c r="A11" s="96" t="s">
        <v>25</v>
      </c>
      <c r="B11" s="214">
        <v>4</v>
      </c>
      <c r="C11" s="159">
        <v>13</v>
      </c>
      <c r="D11" s="159">
        <v>1702</v>
      </c>
      <c r="E11" s="159">
        <v>9</v>
      </c>
      <c r="F11" s="159">
        <v>60</v>
      </c>
      <c r="G11" s="159">
        <v>346</v>
      </c>
    </row>
    <row r="12" spans="1:7" ht="14.25" customHeight="1" x14ac:dyDescent="0.15">
      <c r="A12" s="41" t="s">
        <v>181</v>
      </c>
      <c r="F12" s="582" t="s">
        <v>125</v>
      </c>
      <c r="G12" s="582"/>
    </row>
    <row r="13" spans="1:7" ht="14.25" customHeight="1" x14ac:dyDescent="0.15">
      <c r="A13" s="41" t="s">
        <v>113</v>
      </c>
      <c r="F13" s="99"/>
    </row>
    <row r="14" spans="1:7" ht="14.25" customHeight="1" x14ac:dyDescent="0.15">
      <c r="A14" s="41" t="s">
        <v>176</v>
      </c>
      <c r="F14" s="99"/>
    </row>
    <row r="15" spans="1:7" ht="23.25" customHeight="1" x14ac:dyDescent="0.15"/>
    <row r="16" spans="1:7" ht="19.5" customHeight="1" x14ac:dyDescent="0.15">
      <c r="A16" s="105" t="s">
        <v>468</v>
      </c>
    </row>
    <row r="17" spans="1:6" ht="19.5" customHeight="1" x14ac:dyDescent="0.15">
      <c r="A17" s="377" t="s">
        <v>469</v>
      </c>
      <c r="B17" s="233"/>
      <c r="C17" s="233"/>
      <c r="D17" s="233"/>
      <c r="E17" s="378" t="s">
        <v>470</v>
      </c>
      <c r="F17" s="379" t="s">
        <v>471</v>
      </c>
    </row>
    <row r="18" spans="1:6" ht="19.5" customHeight="1" x14ac:dyDescent="0.15">
      <c r="A18" s="380" t="s">
        <v>472</v>
      </c>
      <c r="B18" s="381" t="s">
        <v>473</v>
      </c>
      <c r="C18" s="381" t="s">
        <v>474</v>
      </c>
      <c r="D18" s="381" t="s">
        <v>475</v>
      </c>
      <c r="E18" s="382" t="s">
        <v>476</v>
      </c>
      <c r="F18" s="381" t="s">
        <v>477</v>
      </c>
    </row>
    <row r="19" spans="1:6" ht="19.5" customHeight="1" x14ac:dyDescent="0.15">
      <c r="A19" s="383" t="s">
        <v>478</v>
      </c>
      <c r="B19" s="384">
        <v>490</v>
      </c>
      <c r="C19" s="384">
        <v>501</v>
      </c>
      <c r="D19" s="384">
        <v>372</v>
      </c>
      <c r="E19" s="384">
        <v>452</v>
      </c>
      <c r="F19" s="384">
        <v>355</v>
      </c>
    </row>
    <row r="20" spans="1:6" ht="19.5" customHeight="1" x14ac:dyDescent="0.15">
      <c r="A20" s="383" t="s">
        <v>479</v>
      </c>
      <c r="B20" s="385">
        <v>370</v>
      </c>
      <c r="C20" s="385">
        <v>384</v>
      </c>
      <c r="D20" s="385">
        <v>172</v>
      </c>
      <c r="E20" s="386">
        <v>198</v>
      </c>
      <c r="F20" s="385">
        <v>154</v>
      </c>
    </row>
    <row r="21" spans="1:6" ht="19.5" customHeight="1" x14ac:dyDescent="0.15">
      <c r="A21" s="387" t="s">
        <v>480</v>
      </c>
      <c r="B21" s="388">
        <v>120</v>
      </c>
      <c r="C21" s="388">
        <v>117</v>
      </c>
      <c r="D21" s="388">
        <v>200</v>
      </c>
      <c r="E21" s="389">
        <v>254</v>
      </c>
      <c r="F21" s="388">
        <v>201</v>
      </c>
    </row>
    <row r="22" spans="1:6" ht="18" customHeight="1" x14ac:dyDescent="0.15">
      <c r="A22" s="233"/>
      <c r="B22" s="233"/>
      <c r="C22" s="233"/>
      <c r="D22" s="233"/>
      <c r="E22" s="580" t="s">
        <v>481</v>
      </c>
      <c r="F22" s="580"/>
    </row>
    <row r="23" spans="1:6" x14ac:dyDescent="0.15">
      <c r="A23" s="233"/>
      <c r="B23" s="233"/>
      <c r="C23" s="233"/>
      <c r="D23" s="233"/>
      <c r="E23" s="233"/>
      <c r="F23" s="233"/>
    </row>
    <row r="24" spans="1:6" ht="19.5" customHeight="1" x14ac:dyDescent="0.15">
      <c r="A24" s="377" t="s">
        <v>482</v>
      </c>
      <c r="B24" s="233"/>
      <c r="C24" s="233"/>
      <c r="D24" s="233"/>
      <c r="E24" s="377" t="s">
        <v>470</v>
      </c>
      <c r="F24" s="379" t="s">
        <v>471</v>
      </c>
    </row>
    <row r="25" spans="1:6" ht="19.5" customHeight="1" x14ac:dyDescent="0.15">
      <c r="A25" s="380" t="s">
        <v>483</v>
      </c>
      <c r="B25" s="381" t="s">
        <v>473</v>
      </c>
      <c r="C25" s="381" t="s">
        <v>484</v>
      </c>
      <c r="D25" s="381" t="s">
        <v>475</v>
      </c>
      <c r="E25" s="382" t="s">
        <v>476</v>
      </c>
      <c r="F25" s="381" t="s">
        <v>477</v>
      </c>
    </row>
    <row r="26" spans="1:6" ht="19.5" customHeight="1" x14ac:dyDescent="0.15">
      <c r="A26" s="390" t="s">
        <v>478</v>
      </c>
      <c r="B26" s="391">
        <v>490</v>
      </c>
      <c r="C26" s="391">
        <v>501</v>
      </c>
      <c r="D26" s="391">
        <v>372</v>
      </c>
      <c r="E26" s="392">
        <v>452</v>
      </c>
      <c r="F26" s="391">
        <v>355</v>
      </c>
    </row>
    <row r="27" spans="1:6" ht="19.5" customHeight="1" x14ac:dyDescent="0.15">
      <c r="A27" s="393" t="s">
        <v>485</v>
      </c>
      <c r="B27" s="391">
        <v>64</v>
      </c>
      <c r="C27" s="391">
        <v>106</v>
      </c>
      <c r="D27" s="391">
        <v>40</v>
      </c>
      <c r="E27" s="392">
        <v>110</v>
      </c>
      <c r="F27" s="391">
        <v>95</v>
      </c>
    </row>
    <row r="28" spans="1:6" ht="19.5" customHeight="1" x14ac:dyDescent="0.15">
      <c r="A28" s="393" t="s">
        <v>486</v>
      </c>
      <c r="B28" s="391">
        <v>101</v>
      </c>
      <c r="C28" s="391">
        <v>23</v>
      </c>
      <c r="D28" s="391">
        <v>106</v>
      </c>
      <c r="E28" s="392">
        <v>137</v>
      </c>
      <c r="F28" s="391">
        <v>49</v>
      </c>
    </row>
    <row r="29" spans="1:6" ht="19.5" customHeight="1" x14ac:dyDescent="0.15">
      <c r="A29" s="393" t="s">
        <v>487</v>
      </c>
      <c r="B29" s="391">
        <v>39</v>
      </c>
      <c r="C29" s="391">
        <v>85</v>
      </c>
      <c r="D29" s="391">
        <v>108</v>
      </c>
      <c r="E29" s="392">
        <v>108</v>
      </c>
      <c r="F29" s="391">
        <v>75</v>
      </c>
    </row>
    <row r="30" spans="1:6" ht="19.5" customHeight="1" x14ac:dyDescent="0.15">
      <c r="A30" s="393" t="s">
        <v>488</v>
      </c>
      <c r="B30" s="391">
        <v>68</v>
      </c>
      <c r="C30" s="391">
        <v>57</v>
      </c>
      <c r="D30" s="391">
        <v>5</v>
      </c>
      <c r="E30" s="392">
        <v>2</v>
      </c>
      <c r="F30" s="391">
        <v>13</v>
      </c>
    </row>
    <row r="31" spans="1:6" ht="19.5" customHeight="1" x14ac:dyDescent="0.15">
      <c r="A31" s="394" t="s">
        <v>489</v>
      </c>
      <c r="B31" s="391">
        <v>92</v>
      </c>
      <c r="C31" s="391">
        <v>28</v>
      </c>
      <c r="D31" s="391">
        <v>23</v>
      </c>
      <c r="E31" s="392">
        <v>4</v>
      </c>
      <c r="F31" s="391">
        <v>4</v>
      </c>
    </row>
    <row r="32" spans="1:6" ht="19.5" customHeight="1" x14ac:dyDescent="0.15">
      <c r="A32" s="394" t="s">
        <v>490</v>
      </c>
      <c r="B32" s="391">
        <v>42</v>
      </c>
      <c r="C32" s="391">
        <v>32</v>
      </c>
      <c r="D32" s="391">
        <v>11</v>
      </c>
      <c r="E32" s="392">
        <v>3</v>
      </c>
      <c r="F32" s="391">
        <v>61</v>
      </c>
    </row>
    <row r="33" spans="1:6" ht="19.5" customHeight="1" x14ac:dyDescent="0.15">
      <c r="A33" s="394" t="s">
        <v>491</v>
      </c>
      <c r="B33" s="391">
        <v>1</v>
      </c>
      <c r="C33" s="391">
        <v>0</v>
      </c>
      <c r="D33" s="391">
        <v>0</v>
      </c>
      <c r="E33" s="392">
        <v>4</v>
      </c>
      <c r="F33" s="391">
        <v>0</v>
      </c>
    </row>
    <row r="34" spans="1:6" ht="19.5" customHeight="1" x14ac:dyDescent="0.15">
      <c r="A34" s="394" t="s">
        <v>492</v>
      </c>
      <c r="B34" s="391">
        <v>1</v>
      </c>
      <c r="C34" s="391">
        <v>24</v>
      </c>
      <c r="D34" s="391">
        <v>6</v>
      </c>
      <c r="E34" s="392">
        <v>15</v>
      </c>
      <c r="F34" s="391">
        <v>14</v>
      </c>
    </row>
    <row r="35" spans="1:6" ht="19.5" customHeight="1" x14ac:dyDescent="0.15">
      <c r="A35" s="394" t="s">
        <v>493</v>
      </c>
      <c r="B35" s="391">
        <v>29</v>
      </c>
      <c r="C35" s="391">
        <v>52</v>
      </c>
      <c r="D35" s="391">
        <v>44</v>
      </c>
      <c r="E35" s="392">
        <v>7</v>
      </c>
      <c r="F35" s="391">
        <v>0</v>
      </c>
    </row>
    <row r="36" spans="1:6" ht="19.5" customHeight="1" x14ac:dyDescent="0.15">
      <c r="A36" s="395" t="s">
        <v>494</v>
      </c>
      <c r="B36" s="396">
        <v>53</v>
      </c>
      <c r="C36" s="396">
        <v>94</v>
      </c>
      <c r="D36" s="396">
        <v>29</v>
      </c>
      <c r="E36" s="397">
        <v>62</v>
      </c>
      <c r="F36" s="396">
        <v>44</v>
      </c>
    </row>
    <row r="37" spans="1:6" ht="18" customHeight="1" x14ac:dyDescent="0.15">
      <c r="A37" s="233"/>
      <c r="B37" s="233"/>
      <c r="C37" s="233"/>
      <c r="D37" s="233"/>
      <c r="E37" s="580" t="s">
        <v>481</v>
      </c>
      <c r="F37" s="580"/>
    </row>
  </sheetData>
  <mergeCells count="6">
    <mergeCell ref="E37:F37"/>
    <mergeCell ref="E22:F22"/>
    <mergeCell ref="A2:A3"/>
    <mergeCell ref="B2:D2"/>
    <mergeCell ref="E2:G2"/>
    <mergeCell ref="F12:G12"/>
  </mergeCells>
  <phoneticPr fontId="2"/>
  <pageMargins left="0.89" right="0.69" top="1.08" bottom="1" header="0.57999999999999996" footer="0.51200000000000001"/>
  <pageSetup paperSize="9" orientation="portrait" r:id="rId1"/>
  <headerFooter alignWithMargins="0">
    <oddHeader>&amp;R&amp;"ＭＳ Ｐ明朝,標準"&amp;10　Ⅳ　農　　業  &amp;"ＭＳ Ｐ明朝,斜体"&amp;14４９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0"/>
  <sheetViews>
    <sheetView showGridLines="0" zoomScaleNormal="100" zoomScaleSheetLayoutView="115" workbookViewId="0">
      <selection sqref="A1:D1"/>
    </sheetView>
  </sheetViews>
  <sheetFormatPr defaultRowHeight="13.5" x14ac:dyDescent="0.15"/>
  <cols>
    <col min="1" max="1" width="1.25" style="1" customWidth="1"/>
    <col min="2" max="2" width="17.5" style="1" customWidth="1"/>
    <col min="3" max="3" width="1" style="1" customWidth="1"/>
    <col min="4" max="4" width="13.25" style="1" customWidth="1"/>
    <col min="5" max="7" width="13.125" style="1" customWidth="1"/>
    <col min="8" max="8" width="11.375" style="37" customWidth="1"/>
    <col min="9" max="9" width="10.375" style="1" customWidth="1"/>
    <col min="10" max="10" width="10.625" style="1" customWidth="1"/>
    <col min="11" max="11" width="9" style="1"/>
    <col min="12" max="12" width="10.625" style="1" customWidth="1"/>
    <col min="13" max="13" width="9" style="1"/>
    <col min="14" max="14" width="10.375" style="1" customWidth="1"/>
    <col min="15" max="16384" width="9" style="1"/>
  </cols>
  <sheetData>
    <row r="1" spans="1:13" ht="21.75" customHeight="1" x14ac:dyDescent="0.15">
      <c r="A1" s="592" t="s">
        <v>495</v>
      </c>
      <c r="B1" s="592"/>
      <c r="C1" s="592"/>
      <c r="D1" s="592"/>
      <c r="E1" s="138"/>
      <c r="G1" s="314" t="s">
        <v>470</v>
      </c>
      <c r="H1" s="134" t="s">
        <v>471</v>
      </c>
    </row>
    <row r="2" spans="1:13" ht="22.5" customHeight="1" x14ac:dyDescent="0.15">
      <c r="A2" s="590" t="s">
        <v>496</v>
      </c>
      <c r="B2" s="590"/>
      <c r="C2" s="591"/>
      <c r="D2" s="307" t="s">
        <v>473</v>
      </c>
      <c r="E2" s="307" t="s">
        <v>484</v>
      </c>
      <c r="F2" s="307" t="s">
        <v>475</v>
      </c>
      <c r="G2" s="308" t="s">
        <v>476</v>
      </c>
      <c r="H2" s="318" t="s">
        <v>477</v>
      </c>
    </row>
    <row r="3" spans="1:13" ht="22.5" customHeight="1" x14ac:dyDescent="0.15">
      <c r="A3" s="109" t="s">
        <v>478</v>
      </c>
      <c r="C3" s="26"/>
      <c r="D3" s="169">
        <v>490</v>
      </c>
      <c r="E3" s="169">
        <v>501</v>
      </c>
      <c r="F3" s="169">
        <v>372</v>
      </c>
      <c r="G3" s="309">
        <v>452</v>
      </c>
      <c r="H3" s="169">
        <v>355</v>
      </c>
    </row>
    <row r="4" spans="1:13" ht="22.5" customHeight="1" x14ac:dyDescent="0.15">
      <c r="B4" s="14" t="s">
        <v>497</v>
      </c>
      <c r="C4" s="15"/>
      <c r="D4" s="169">
        <v>133</v>
      </c>
      <c r="E4" s="169">
        <v>85</v>
      </c>
      <c r="F4" s="169">
        <v>70</v>
      </c>
      <c r="G4" s="309">
        <v>215</v>
      </c>
      <c r="H4" s="169">
        <v>168</v>
      </c>
    </row>
    <row r="5" spans="1:13" ht="22.5" customHeight="1" x14ac:dyDescent="0.15">
      <c r="B5" s="14" t="s">
        <v>498</v>
      </c>
      <c r="C5" s="25"/>
      <c r="D5" s="169" t="s">
        <v>206</v>
      </c>
      <c r="E5" s="169" t="s">
        <v>206</v>
      </c>
      <c r="F5" s="169">
        <v>26</v>
      </c>
      <c r="G5" s="309">
        <v>26</v>
      </c>
      <c r="H5" s="169">
        <v>26</v>
      </c>
    </row>
    <row r="6" spans="1:13" ht="22.5" customHeight="1" x14ac:dyDescent="0.15">
      <c r="B6" s="14" t="s">
        <v>499</v>
      </c>
      <c r="C6" s="24"/>
      <c r="D6" s="169" t="s">
        <v>206</v>
      </c>
      <c r="E6" s="169" t="s">
        <v>206</v>
      </c>
      <c r="F6" s="169" t="s">
        <v>206</v>
      </c>
      <c r="G6" s="309" t="s">
        <v>206</v>
      </c>
      <c r="H6" s="169" t="s">
        <v>206</v>
      </c>
    </row>
    <row r="7" spans="1:13" ht="22.5" customHeight="1" x14ac:dyDescent="0.15">
      <c r="B7" s="14" t="s">
        <v>500</v>
      </c>
      <c r="C7" s="25"/>
      <c r="D7" s="170">
        <v>34</v>
      </c>
      <c r="E7" s="170">
        <v>65</v>
      </c>
      <c r="F7" s="170">
        <v>32</v>
      </c>
      <c r="G7" s="310" t="s">
        <v>206</v>
      </c>
      <c r="H7" s="319" t="s">
        <v>206</v>
      </c>
    </row>
    <row r="8" spans="1:13" ht="22.5" customHeight="1" x14ac:dyDescent="0.15">
      <c r="B8" s="8" t="s">
        <v>501</v>
      </c>
      <c r="C8" s="12"/>
      <c r="D8" s="170">
        <v>27</v>
      </c>
      <c r="E8" s="170">
        <v>59</v>
      </c>
      <c r="F8" s="170">
        <v>42</v>
      </c>
      <c r="G8" s="310">
        <v>2</v>
      </c>
      <c r="H8" s="319">
        <v>69</v>
      </c>
    </row>
    <row r="9" spans="1:13" ht="22.5" customHeight="1" x14ac:dyDescent="0.15">
      <c r="B9" s="8" t="s">
        <v>502</v>
      </c>
      <c r="C9" s="12"/>
      <c r="D9" s="169" t="s">
        <v>206</v>
      </c>
      <c r="E9" s="169" t="s">
        <v>206</v>
      </c>
      <c r="F9" s="169" t="s">
        <v>206</v>
      </c>
      <c r="G9" s="311" t="s">
        <v>206</v>
      </c>
      <c r="H9" s="320" t="s">
        <v>206</v>
      </c>
    </row>
    <row r="10" spans="1:13" ht="22.5" customHeight="1" x14ac:dyDescent="0.15">
      <c r="B10" s="8" t="s">
        <v>503</v>
      </c>
      <c r="C10" s="12"/>
      <c r="D10" s="169" t="s">
        <v>206</v>
      </c>
      <c r="E10" s="169" t="s">
        <v>206</v>
      </c>
      <c r="F10" s="169" t="s">
        <v>206</v>
      </c>
      <c r="G10" s="309" t="s">
        <v>206</v>
      </c>
      <c r="H10" s="169" t="s">
        <v>206</v>
      </c>
    </row>
    <row r="11" spans="1:13" ht="22.5" customHeight="1" x14ac:dyDescent="0.15">
      <c r="B11" s="8" t="s">
        <v>504</v>
      </c>
      <c r="C11" s="12"/>
      <c r="D11" s="169" t="s">
        <v>206</v>
      </c>
      <c r="E11" s="169" t="s">
        <v>206</v>
      </c>
      <c r="F11" s="169" t="s">
        <v>206</v>
      </c>
      <c r="G11" s="309" t="s">
        <v>206</v>
      </c>
      <c r="H11" s="169" t="s">
        <v>206</v>
      </c>
    </row>
    <row r="12" spans="1:13" ht="22.5" customHeight="1" x14ac:dyDescent="0.15">
      <c r="A12" s="7"/>
      <c r="B12" s="143" t="s">
        <v>505</v>
      </c>
      <c r="C12" s="13"/>
      <c r="D12" s="171">
        <v>296</v>
      </c>
      <c r="E12" s="171">
        <v>292</v>
      </c>
      <c r="F12" s="171">
        <v>202</v>
      </c>
      <c r="G12" s="312">
        <v>209</v>
      </c>
      <c r="H12" s="171">
        <v>92</v>
      </c>
    </row>
    <row r="13" spans="1:13" ht="22.5" customHeight="1" x14ac:dyDescent="0.15">
      <c r="G13" s="582" t="s">
        <v>506</v>
      </c>
      <c r="H13" s="582"/>
    </row>
    <row r="14" spans="1:13" ht="22.5" customHeight="1" x14ac:dyDescent="0.15"/>
    <row r="15" spans="1:13" ht="22.5" customHeight="1" x14ac:dyDescent="0.15"/>
    <row r="16" spans="1:13" ht="22.5" customHeight="1" x14ac:dyDescent="0.15">
      <c r="B16" s="594" t="s">
        <v>29</v>
      </c>
      <c r="C16" s="594"/>
      <c r="D16" s="594"/>
      <c r="E16" s="594"/>
      <c r="F16" s="594"/>
      <c r="G16" s="594"/>
      <c r="H16" s="594"/>
      <c r="I16" s="101"/>
      <c r="J16" s="101"/>
      <c r="K16" s="101"/>
      <c r="L16" s="65"/>
      <c r="M16" s="65"/>
    </row>
    <row r="17" spans="1:16" ht="22.5" customHeight="1" x14ac:dyDescent="0.15"/>
    <row r="18" spans="1:16" ht="22.5" customHeight="1" x14ac:dyDescent="0.15">
      <c r="A18" s="136" t="s">
        <v>105</v>
      </c>
      <c r="B18" s="137"/>
      <c r="C18" s="137"/>
      <c r="D18" s="137"/>
      <c r="F18" s="595" t="s">
        <v>357</v>
      </c>
      <c r="G18" s="595"/>
      <c r="H18" s="595"/>
      <c r="M18" s="584" t="s">
        <v>357</v>
      </c>
      <c r="N18" s="584"/>
      <c r="O18" s="584"/>
      <c r="P18" s="66"/>
    </row>
    <row r="19" spans="1:16" ht="22.5" customHeight="1" x14ac:dyDescent="0.15">
      <c r="B19" s="578" t="s">
        <v>182</v>
      </c>
      <c r="C19" s="428"/>
      <c r="D19" s="590" t="s">
        <v>28</v>
      </c>
      <c r="E19" s="591"/>
      <c r="F19" s="593" t="s">
        <v>188</v>
      </c>
      <c r="G19" s="591"/>
      <c r="H19" s="593" t="s">
        <v>376</v>
      </c>
      <c r="I19" s="591"/>
      <c r="J19" s="593" t="s">
        <v>377</v>
      </c>
      <c r="K19" s="591"/>
      <c r="L19" s="593" t="s">
        <v>378</v>
      </c>
      <c r="M19" s="591"/>
      <c r="N19" s="562" t="s">
        <v>27</v>
      </c>
      <c r="O19" s="562"/>
    </row>
    <row r="20" spans="1:16" ht="22.5" customHeight="1" x14ac:dyDescent="0.15">
      <c r="B20" s="585"/>
      <c r="C20" s="426"/>
      <c r="D20" s="586" t="s">
        <v>265</v>
      </c>
      <c r="E20" s="578" t="s">
        <v>266</v>
      </c>
      <c r="F20" s="578" t="s">
        <v>265</v>
      </c>
      <c r="G20" s="578" t="s">
        <v>266</v>
      </c>
      <c r="H20" s="578" t="s">
        <v>265</v>
      </c>
      <c r="I20" s="588" t="s">
        <v>266</v>
      </c>
      <c r="J20" s="578" t="s">
        <v>265</v>
      </c>
      <c r="K20" s="578" t="s">
        <v>266</v>
      </c>
      <c r="L20" s="578" t="s">
        <v>265</v>
      </c>
      <c r="M20" s="578" t="s">
        <v>266</v>
      </c>
      <c r="N20" s="578" t="s">
        <v>265</v>
      </c>
      <c r="O20" s="578" t="s">
        <v>266</v>
      </c>
    </row>
    <row r="21" spans="1:16" ht="22.5" customHeight="1" x14ac:dyDescent="0.15">
      <c r="B21" s="583"/>
      <c r="C21" s="424"/>
      <c r="D21" s="587"/>
      <c r="E21" s="583"/>
      <c r="F21" s="583"/>
      <c r="G21" s="583"/>
      <c r="H21" s="583"/>
      <c r="I21" s="589"/>
      <c r="J21" s="583"/>
      <c r="K21" s="583"/>
      <c r="L21" s="583"/>
      <c r="M21" s="583"/>
      <c r="N21" s="583"/>
      <c r="O21" s="583"/>
    </row>
    <row r="22" spans="1:16" ht="22.5" customHeight="1" x14ac:dyDescent="0.15">
      <c r="B22" s="419" t="s">
        <v>371</v>
      </c>
      <c r="C22" s="426"/>
      <c r="D22" s="427">
        <v>203</v>
      </c>
      <c r="E22" s="427">
        <v>454</v>
      </c>
      <c r="F22" s="427">
        <v>170</v>
      </c>
      <c r="G22" s="427" t="s">
        <v>277</v>
      </c>
      <c r="H22" s="427">
        <v>15</v>
      </c>
      <c r="I22" s="427" t="s">
        <v>277</v>
      </c>
      <c r="J22" s="427">
        <v>14</v>
      </c>
      <c r="K22" s="427" t="s">
        <v>277</v>
      </c>
      <c r="L22" s="407">
        <v>4</v>
      </c>
      <c r="M22" s="407" t="s">
        <v>277</v>
      </c>
      <c r="N22" s="427" t="s">
        <v>267</v>
      </c>
      <c r="O22" s="427" t="s">
        <v>277</v>
      </c>
    </row>
    <row r="23" spans="1:16" ht="22.5" customHeight="1" x14ac:dyDescent="0.15">
      <c r="B23" s="420" t="s">
        <v>372</v>
      </c>
      <c r="C23" s="418"/>
      <c r="D23" s="417">
        <v>267</v>
      </c>
      <c r="E23" s="417">
        <v>777</v>
      </c>
      <c r="F23" s="417">
        <v>222</v>
      </c>
      <c r="G23" s="417">
        <v>315</v>
      </c>
      <c r="H23" s="417">
        <v>24</v>
      </c>
      <c r="I23" s="417">
        <v>84</v>
      </c>
      <c r="J23" s="417">
        <v>15</v>
      </c>
      <c r="K23" s="417">
        <v>97</v>
      </c>
      <c r="L23" s="314">
        <v>3</v>
      </c>
      <c r="M23" s="314">
        <v>33</v>
      </c>
      <c r="N23" s="417">
        <v>3</v>
      </c>
      <c r="O23" s="417">
        <v>248</v>
      </c>
    </row>
    <row r="24" spans="1:16" ht="22.5" customHeight="1" x14ac:dyDescent="0.15">
      <c r="B24" s="420" t="s">
        <v>373</v>
      </c>
      <c r="C24" s="418"/>
      <c r="D24" s="417">
        <v>279</v>
      </c>
      <c r="E24" s="417">
        <v>721</v>
      </c>
      <c r="F24" s="417">
        <v>229</v>
      </c>
      <c r="G24" s="417">
        <v>333</v>
      </c>
      <c r="H24" s="417">
        <v>30</v>
      </c>
      <c r="I24" s="417">
        <v>100</v>
      </c>
      <c r="J24" s="417">
        <v>13</v>
      </c>
      <c r="K24" s="417">
        <v>82</v>
      </c>
      <c r="L24" s="314">
        <v>5</v>
      </c>
      <c r="M24" s="314">
        <v>56</v>
      </c>
      <c r="N24" s="417">
        <v>2</v>
      </c>
      <c r="O24" s="417">
        <v>150</v>
      </c>
    </row>
    <row r="25" spans="1:16" ht="22.5" customHeight="1" x14ac:dyDescent="0.15">
      <c r="B25" s="420" t="s">
        <v>374</v>
      </c>
      <c r="C25" s="423"/>
      <c r="D25" s="21">
        <v>276</v>
      </c>
      <c r="E25" s="21">
        <v>839</v>
      </c>
      <c r="F25" s="21">
        <v>230</v>
      </c>
      <c r="G25" s="21">
        <v>336</v>
      </c>
      <c r="H25" s="21">
        <v>26</v>
      </c>
      <c r="I25" s="21">
        <v>89</v>
      </c>
      <c r="J25" s="21">
        <v>11</v>
      </c>
      <c r="K25" s="21">
        <v>75</v>
      </c>
      <c r="L25" s="108">
        <v>6</v>
      </c>
      <c r="M25" s="108">
        <v>64</v>
      </c>
      <c r="N25" s="21">
        <v>3</v>
      </c>
      <c r="O25" s="21">
        <v>275</v>
      </c>
    </row>
    <row r="26" spans="1:16" ht="22.5" customHeight="1" x14ac:dyDescent="0.15">
      <c r="B26" s="421" t="s">
        <v>375</v>
      </c>
      <c r="C26" s="424"/>
      <c r="D26" s="425">
        <v>232</v>
      </c>
      <c r="E26" s="425">
        <v>499</v>
      </c>
      <c r="F26" s="425" t="s">
        <v>277</v>
      </c>
      <c r="G26" s="425" t="s">
        <v>277</v>
      </c>
      <c r="H26" s="425" t="s">
        <v>277</v>
      </c>
      <c r="I26" s="425" t="s">
        <v>277</v>
      </c>
      <c r="J26" s="425" t="s">
        <v>277</v>
      </c>
      <c r="K26" s="425" t="s">
        <v>277</v>
      </c>
      <c r="L26" s="409" t="s">
        <v>277</v>
      </c>
      <c r="M26" s="409" t="s">
        <v>277</v>
      </c>
      <c r="N26" s="425" t="s">
        <v>277</v>
      </c>
      <c r="O26" s="425" t="s">
        <v>277</v>
      </c>
    </row>
    <row r="27" spans="1:16" ht="22.5" customHeight="1" x14ac:dyDescent="0.15">
      <c r="O27" s="1" t="s">
        <v>125</v>
      </c>
    </row>
    <row r="28" spans="1:16" ht="22.5" customHeight="1" x14ac:dyDescent="0.15">
      <c r="B28" s="146" t="s">
        <v>264</v>
      </c>
      <c r="H28" s="168"/>
    </row>
    <row r="29" spans="1:16" ht="24" customHeight="1" x14ac:dyDescent="0.15">
      <c r="A29" s="41"/>
      <c r="B29" s="146" t="s">
        <v>365</v>
      </c>
      <c r="C29" s="146"/>
      <c r="D29" s="41"/>
      <c r="E29" s="41"/>
      <c r="F29" s="41"/>
      <c r="G29" s="41"/>
      <c r="H29" s="41"/>
    </row>
    <row r="30" spans="1:16" ht="24" customHeight="1" x14ac:dyDescent="0.15">
      <c r="B30" s="154" t="s">
        <v>366</v>
      </c>
    </row>
  </sheetData>
  <mergeCells count="25">
    <mergeCell ref="A1:D1"/>
    <mergeCell ref="F19:G19"/>
    <mergeCell ref="H19:I19"/>
    <mergeCell ref="B16:H16"/>
    <mergeCell ref="N20:N21"/>
    <mergeCell ref="L19:M19"/>
    <mergeCell ref="G13:H13"/>
    <mergeCell ref="A2:C2"/>
    <mergeCell ref="F18:H18"/>
    <mergeCell ref="J19:K19"/>
    <mergeCell ref="O20:O21"/>
    <mergeCell ref="N19:O19"/>
    <mergeCell ref="M18:O18"/>
    <mergeCell ref="B19:B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D19:E19"/>
  </mergeCells>
  <phoneticPr fontId="2"/>
  <pageMargins left="0.7" right="0.77" top="1" bottom="1" header="0.51200000000000001" footer="0.51200000000000001"/>
  <pageSetup paperSize="9" orientation="portrait" r:id="rId1"/>
  <headerFooter alignWithMargins="0">
    <oddHeader>&amp;L&amp;"ＭＳ Ｐ明朝,斜体"&amp;14５０&amp;"ＭＳ Ｐ明朝,標準"&amp;10  Ⅳ　農　　業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1"/>
  <sheetViews>
    <sheetView showGridLines="0" zoomScaleNormal="100" workbookViewId="0">
      <selection sqref="A1:H1"/>
    </sheetView>
  </sheetViews>
  <sheetFormatPr defaultRowHeight="13.5" x14ac:dyDescent="0.15"/>
  <cols>
    <col min="1" max="1" width="13.5" style="1" customWidth="1"/>
    <col min="2" max="6" width="10.25" style="1" customWidth="1"/>
    <col min="7" max="7" width="10" style="1" customWidth="1"/>
    <col min="8" max="8" width="10.25" style="1" customWidth="1"/>
    <col min="9" max="16384" width="9" style="1"/>
  </cols>
  <sheetData>
    <row r="1" spans="1:8" ht="26.25" customHeight="1" x14ac:dyDescent="0.15">
      <c r="A1" s="594" t="s">
        <v>40</v>
      </c>
      <c r="B1" s="594"/>
      <c r="C1" s="594"/>
      <c r="D1" s="594"/>
      <c r="E1" s="594"/>
      <c r="F1" s="594"/>
      <c r="G1" s="594"/>
      <c r="H1" s="594"/>
    </row>
    <row r="2" spans="1:8" ht="22.5" customHeight="1" x14ac:dyDescent="0.15"/>
    <row r="3" spans="1:8" ht="22.5" customHeight="1" x14ac:dyDescent="0.15">
      <c r="A3" s="139" t="s">
        <v>30</v>
      </c>
      <c r="B3" s="142"/>
      <c r="C3" s="142"/>
      <c r="F3" s="138"/>
      <c r="G3" s="598" t="s">
        <v>39</v>
      </c>
      <c r="H3" s="598"/>
    </row>
    <row r="4" spans="1:8" ht="22.5" customHeight="1" x14ac:dyDescent="0.15">
      <c r="A4" s="174" t="s">
        <v>0</v>
      </c>
      <c r="B4" s="175" t="s">
        <v>191</v>
      </c>
      <c r="C4" s="173" t="s">
        <v>190</v>
      </c>
      <c r="D4" s="173" t="s">
        <v>189</v>
      </c>
      <c r="E4" s="173" t="s">
        <v>36</v>
      </c>
      <c r="F4" s="173" t="s">
        <v>77</v>
      </c>
      <c r="G4" s="173" t="s">
        <v>37</v>
      </c>
      <c r="H4" s="175" t="s">
        <v>38</v>
      </c>
    </row>
    <row r="5" spans="1:8" ht="22.5" customHeight="1" x14ac:dyDescent="0.15">
      <c r="A5" s="11" t="s">
        <v>275</v>
      </c>
      <c r="B5" s="68">
        <v>209</v>
      </c>
      <c r="C5" s="68">
        <v>200</v>
      </c>
      <c r="D5" s="68">
        <v>8</v>
      </c>
      <c r="E5" s="9" t="s">
        <v>106</v>
      </c>
      <c r="F5" s="68">
        <v>1</v>
      </c>
      <c r="G5" s="9" t="s">
        <v>151</v>
      </c>
      <c r="H5" s="9" t="s">
        <v>151</v>
      </c>
    </row>
    <row r="6" spans="1:8" ht="22.5" customHeight="1" x14ac:dyDescent="0.15">
      <c r="A6" s="11" t="s">
        <v>274</v>
      </c>
      <c r="B6" s="68">
        <v>133</v>
      </c>
      <c r="C6" s="68">
        <v>125</v>
      </c>
      <c r="D6" s="68">
        <v>4</v>
      </c>
      <c r="E6" s="9" t="s">
        <v>151</v>
      </c>
      <c r="F6" s="68">
        <v>3</v>
      </c>
      <c r="G6" s="9">
        <v>1</v>
      </c>
      <c r="H6" s="9" t="s">
        <v>151</v>
      </c>
    </row>
    <row r="7" spans="1:8" ht="22.5" customHeight="1" x14ac:dyDescent="0.15">
      <c r="A7" s="11" t="s">
        <v>273</v>
      </c>
      <c r="B7" s="68">
        <v>118</v>
      </c>
      <c r="C7" s="68">
        <v>111</v>
      </c>
      <c r="D7" s="68">
        <v>4</v>
      </c>
      <c r="E7" s="9">
        <v>1</v>
      </c>
      <c r="F7" s="68">
        <v>2</v>
      </c>
      <c r="G7" s="9" t="s">
        <v>106</v>
      </c>
      <c r="H7" s="9" t="s">
        <v>151</v>
      </c>
    </row>
    <row r="8" spans="1:8" ht="22.5" customHeight="1" x14ac:dyDescent="0.15">
      <c r="A8" s="11" t="s">
        <v>272</v>
      </c>
      <c r="B8" s="68">
        <v>117</v>
      </c>
      <c r="C8" s="68">
        <v>110</v>
      </c>
      <c r="D8" s="68">
        <v>5</v>
      </c>
      <c r="E8" s="6">
        <v>1</v>
      </c>
      <c r="F8" s="6">
        <v>1</v>
      </c>
      <c r="G8" s="9" t="s">
        <v>206</v>
      </c>
      <c r="H8" s="9" t="s">
        <v>206</v>
      </c>
    </row>
    <row r="9" spans="1:8" ht="22.5" customHeight="1" x14ac:dyDescent="0.15">
      <c r="A9" s="11" t="s">
        <v>269</v>
      </c>
      <c r="B9" s="68">
        <v>85</v>
      </c>
      <c r="C9" s="68">
        <v>81</v>
      </c>
      <c r="D9" s="68">
        <v>3</v>
      </c>
      <c r="E9" s="6">
        <v>1</v>
      </c>
      <c r="F9" s="6" t="s">
        <v>271</v>
      </c>
      <c r="G9" s="9" t="s">
        <v>151</v>
      </c>
      <c r="H9" s="9" t="s">
        <v>151</v>
      </c>
    </row>
    <row r="10" spans="1:8" ht="22.5" customHeight="1" x14ac:dyDescent="0.15">
      <c r="A10" s="2" t="s">
        <v>32</v>
      </c>
      <c r="B10" s="68">
        <v>12</v>
      </c>
      <c r="C10" s="68">
        <v>12</v>
      </c>
      <c r="D10" s="9" t="s">
        <v>151</v>
      </c>
      <c r="E10" s="9" t="s">
        <v>151</v>
      </c>
      <c r="F10" s="9" t="s">
        <v>151</v>
      </c>
      <c r="G10" s="9" t="s">
        <v>151</v>
      </c>
      <c r="H10" s="9" t="s">
        <v>151</v>
      </c>
    </row>
    <row r="11" spans="1:8" ht="22.5" customHeight="1" x14ac:dyDescent="0.15">
      <c r="A11" s="2" t="s">
        <v>33</v>
      </c>
      <c r="B11" s="68">
        <v>5</v>
      </c>
      <c r="C11" s="68">
        <v>5</v>
      </c>
      <c r="D11" s="9" t="s">
        <v>151</v>
      </c>
      <c r="E11" s="9" t="s">
        <v>151</v>
      </c>
      <c r="F11" s="6" t="s">
        <v>270</v>
      </c>
      <c r="G11" s="9" t="s">
        <v>151</v>
      </c>
      <c r="H11" s="9" t="s">
        <v>151</v>
      </c>
    </row>
    <row r="12" spans="1:8" ht="22.5" customHeight="1" x14ac:dyDescent="0.15">
      <c r="A12" s="2" t="s">
        <v>34</v>
      </c>
      <c r="B12" s="68">
        <v>25</v>
      </c>
      <c r="C12" s="68">
        <v>23</v>
      </c>
      <c r="D12" s="68">
        <v>2</v>
      </c>
      <c r="E12" s="9" t="s">
        <v>151</v>
      </c>
      <c r="F12" s="9" t="s">
        <v>106</v>
      </c>
      <c r="G12" s="9" t="s">
        <v>151</v>
      </c>
      <c r="H12" s="9" t="s">
        <v>151</v>
      </c>
    </row>
    <row r="13" spans="1:8" ht="22.5" customHeight="1" x14ac:dyDescent="0.15">
      <c r="A13" s="2" t="s">
        <v>35</v>
      </c>
      <c r="B13" s="68">
        <v>7</v>
      </c>
      <c r="C13" s="68">
        <v>6</v>
      </c>
      <c r="D13" s="9" t="s">
        <v>151</v>
      </c>
      <c r="E13" s="6">
        <v>1</v>
      </c>
      <c r="F13" s="9" t="s">
        <v>151</v>
      </c>
      <c r="G13" s="9" t="s">
        <v>151</v>
      </c>
      <c r="H13" s="9" t="s">
        <v>151</v>
      </c>
    </row>
    <row r="14" spans="1:8" ht="22.5" customHeight="1" x14ac:dyDescent="0.15">
      <c r="A14" s="3" t="s">
        <v>31</v>
      </c>
      <c r="B14" s="209">
        <v>36</v>
      </c>
      <c r="C14" s="210">
        <v>35</v>
      </c>
      <c r="D14" s="210">
        <v>1</v>
      </c>
      <c r="E14" s="211" t="s">
        <v>151</v>
      </c>
      <c r="F14" s="211" t="s">
        <v>151</v>
      </c>
      <c r="G14" s="211" t="s">
        <v>151</v>
      </c>
      <c r="H14" s="211" t="s">
        <v>151</v>
      </c>
    </row>
    <row r="15" spans="1:8" ht="22.5" customHeight="1" x14ac:dyDescent="0.15">
      <c r="A15" s="4"/>
      <c r="G15" s="597" t="s">
        <v>125</v>
      </c>
      <c r="H15" s="597"/>
    </row>
    <row r="16" spans="1:8" ht="22.5" customHeight="1" x14ac:dyDescent="0.15">
      <c r="A16" s="4"/>
      <c r="G16" s="106"/>
      <c r="H16" s="106"/>
    </row>
    <row r="17" spans="1:10" ht="24.75" customHeight="1" x14ac:dyDescent="0.15">
      <c r="A17" s="141" t="s">
        <v>78</v>
      </c>
      <c r="B17" s="140"/>
      <c r="C17" s="140"/>
      <c r="D17" s="140" t="s">
        <v>39</v>
      </c>
      <c r="G17" s="599"/>
      <c r="H17" s="599"/>
    </row>
    <row r="18" spans="1:10" ht="22.5" customHeight="1" x14ac:dyDescent="0.15">
      <c r="A18" s="588" t="s">
        <v>0</v>
      </c>
      <c r="B18" s="578" t="s">
        <v>191</v>
      </c>
      <c r="C18" s="578" t="s">
        <v>194</v>
      </c>
      <c r="D18" s="600" t="s">
        <v>198</v>
      </c>
      <c r="E18" s="562"/>
    </row>
    <row r="19" spans="1:10" ht="22.5" customHeight="1" x14ac:dyDescent="0.15">
      <c r="A19" s="589"/>
      <c r="B19" s="583"/>
      <c r="C19" s="583"/>
      <c r="D19" s="408" t="s">
        <v>276</v>
      </c>
      <c r="E19" s="408" t="s">
        <v>280</v>
      </c>
    </row>
    <row r="20" spans="1:10" ht="22.5" customHeight="1" x14ac:dyDescent="0.15">
      <c r="A20" s="11" t="s">
        <v>275</v>
      </c>
      <c r="B20" s="156">
        <v>200</v>
      </c>
      <c r="C20" s="157">
        <v>77</v>
      </c>
      <c r="D20" s="157">
        <v>40</v>
      </c>
      <c r="E20" s="157">
        <v>83</v>
      </c>
      <c r="J20" s="135"/>
    </row>
    <row r="21" spans="1:10" ht="22.5" customHeight="1" x14ac:dyDescent="0.15">
      <c r="A21" s="253">
        <v>15</v>
      </c>
      <c r="B21" s="156">
        <v>125</v>
      </c>
      <c r="C21" s="157">
        <v>58</v>
      </c>
      <c r="D21" s="157">
        <v>29</v>
      </c>
      <c r="E21" s="157">
        <v>38</v>
      </c>
    </row>
    <row r="22" spans="1:10" ht="22.5" customHeight="1" x14ac:dyDescent="0.15">
      <c r="A22" s="253">
        <v>20</v>
      </c>
      <c r="B22" s="156">
        <v>111</v>
      </c>
      <c r="C22" s="157">
        <v>52</v>
      </c>
      <c r="D22" s="157">
        <v>30</v>
      </c>
      <c r="E22" s="157">
        <v>29</v>
      </c>
    </row>
    <row r="23" spans="1:10" ht="22.5" customHeight="1" x14ac:dyDescent="0.15">
      <c r="A23" s="253">
        <v>25</v>
      </c>
      <c r="B23" s="156">
        <v>110</v>
      </c>
      <c r="C23" s="157">
        <v>69</v>
      </c>
      <c r="D23" s="157">
        <v>17</v>
      </c>
      <c r="E23" s="157">
        <v>24</v>
      </c>
    </row>
    <row r="24" spans="1:10" ht="22.5" customHeight="1" x14ac:dyDescent="0.15">
      <c r="A24" s="253">
        <v>30</v>
      </c>
      <c r="B24" s="156">
        <v>81</v>
      </c>
      <c r="C24" s="157">
        <v>58</v>
      </c>
      <c r="D24" s="157">
        <v>12</v>
      </c>
      <c r="E24" s="157">
        <v>11</v>
      </c>
    </row>
    <row r="25" spans="1:10" ht="22.5" customHeight="1" x14ac:dyDescent="0.15">
      <c r="A25" s="11" t="s">
        <v>32</v>
      </c>
      <c r="B25" s="212">
        <v>12</v>
      </c>
      <c r="C25" s="158">
        <v>7</v>
      </c>
      <c r="D25" s="213">
        <v>3</v>
      </c>
      <c r="E25" s="213">
        <v>2</v>
      </c>
    </row>
    <row r="26" spans="1:10" ht="22.5" customHeight="1" x14ac:dyDescent="0.15">
      <c r="A26" s="11" t="s">
        <v>33</v>
      </c>
      <c r="B26" s="212">
        <v>5</v>
      </c>
      <c r="C26" s="158">
        <v>5</v>
      </c>
      <c r="D26" s="213" t="s">
        <v>106</v>
      </c>
      <c r="E26" s="213" t="s">
        <v>106</v>
      </c>
    </row>
    <row r="27" spans="1:10" ht="22.5" customHeight="1" x14ac:dyDescent="0.15">
      <c r="A27" s="11" t="s">
        <v>34</v>
      </c>
      <c r="B27" s="212">
        <v>23</v>
      </c>
      <c r="C27" s="158">
        <v>12</v>
      </c>
      <c r="D27" s="158">
        <v>4</v>
      </c>
      <c r="E27" s="213">
        <v>7</v>
      </c>
    </row>
    <row r="28" spans="1:10" ht="22.5" customHeight="1" x14ac:dyDescent="0.15">
      <c r="A28" s="11" t="s">
        <v>35</v>
      </c>
      <c r="B28" s="212">
        <v>6</v>
      </c>
      <c r="C28" s="158">
        <v>4</v>
      </c>
      <c r="D28" s="213">
        <v>1</v>
      </c>
      <c r="E28" s="213">
        <v>1</v>
      </c>
    </row>
    <row r="29" spans="1:10" ht="22.5" customHeight="1" x14ac:dyDescent="0.15">
      <c r="A29" s="402" t="s">
        <v>31</v>
      </c>
      <c r="B29" s="214">
        <v>35</v>
      </c>
      <c r="C29" s="159">
        <v>30</v>
      </c>
      <c r="D29" s="159">
        <v>4</v>
      </c>
      <c r="E29" s="215">
        <v>1</v>
      </c>
      <c r="G29" s="597"/>
      <c r="H29" s="597"/>
    </row>
    <row r="30" spans="1:10" ht="22.5" customHeight="1" x14ac:dyDescent="0.15">
      <c r="D30" s="596" t="s">
        <v>125</v>
      </c>
      <c r="E30" s="596"/>
    </row>
    <row r="31" spans="1:10" ht="22.5" customHeight="1" x14ac:dyDescent="0.15">
      <c r="H31" s="106"/>
    </row>
  </sheetData>
  <mergeCells count="10">
    <mergeCell ref="D30:E30"/>
    <mergeCell ref="G29:H29"/>
    <mergeCell ref="G15:H15"/>
    <mergeCell ref="A1:H1"/>
    <mergeCell ref="G3:H3"/>
    <mergeCell ref="G17:H17"/>
    <mergeCell ref="A18:A19"/>
    <mergeCell ref="B18:B19"/>
    <mergeCell ref="C18:C19"/>
    <mergeCell ref="D18:E18"/>
  </mergeCells>
  <phoneticPr fontId="2"/>
  <pageMargins left="0.89" right="0.65" top="1" bottom="1" header="0.51200000000000001" footer="0.51200000000000001"/>
  <pageSetup paperSize="9" orientation="portrait" r:id="rId1"/>
  <headerFooter alignWithMargins="0">
    <oddHeader>&amp;R&amp;10　&amp;"ＭＳ Ｐ明朝,斜体"&amp;14５１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3"/>
  <sheetViews>
    <sheetView showGridLines="0" workbookViewId="0"/>
  </sheetViews>
  <sheetFormatPr defaultRowHeight="13.5" x14ac:dyDescent="0.15"/>
  <cols>
    <col min="1" max="1" width="3.125" style="1" customWidth="1"/>
    <col min="2" max="2" width="12.375" style="1" customWidth="1"/>
    <col min="3" max="3" width="1" style="1" customWidth="1"/>
    <col min="4" max="6" width="11.25" style="1" customWidth="1"/>
    <col min="7" max="7" width="10" style="1" customWidth="1"/>
    <col min="8" max="8" width="12.75" style="1" customWidth="1"/>
    <col min="9" max="9" width="11.25" style="1" customWidth="1"/>
    <col min="10" max="16384" width="9" style="1"/>
  </cols>
  <sheetData>
    <row r="1" spans="1:11" ht="18.75" customHeight="1" x14ac:dyDescent="0.15">
      <c r="A1" s="136" t="s">
        <v>68</v>
      </c>
      <c r="B1" s="178"/>
      <c r="C1" s="178"/>
      <c r="D1" s="178"/>
      <c r="E1" s="178"/>
      <c r="F1" s="178"/>
      <c r="H1" s="599"/>
      <c r="I1" s="612"/>
      <c r="J1" s="1" t="s">
        <v>39</v>
      </c>
    </row>
    <row r="2" spans="1:11" ht="17.25" customHeight="1" x14ac:dyDescent="0.15">
      <c r="A2" s="613" t="s">
        <v>0</v>
      </c>
      <c r="B2" s="613"/>
      <c r="C2" s="614"/>
      <c r="D2" s="617" t="s">
        <v>191</v>
      </c>
      <c r="E2" s="617" t="s">
        <v>41</v>
      </c>
      <c r="F2" s="619" t="s">
        <v>79</v>
      </c>
      <c r="G2" s="620"/>
      <c r="H2" s="621" t="s">
        <v>279</v>
      </c>
      <c r="I2" s="622" t="s">
        <v>80</v>
      </c>
      <c r="J2" s="601" t="s">
        <v>7</v>
      </c>
      <c r="K2" s="603" t="s">
        <v>8</v>
      </c>
    </row>
    <row r="3" spans="1:11" ht="17.25" customHeight="1" x14ac:dyDescent="0.15">
      <c r="A3" s="615"/>
      <c r="B3" s="615"/>
      <c r="C3" s="616"/>
      <c r="D3" s="618"/>
      <c r="E3" s="618"/>
      <c r="F3" s="179" t="s">
        <v>42</v>
      </c>
      <c r="G3" s="410" t="s">
        <v>81</v>
      </c>
      <c r="H3" s="618"/>
      <c r="I3" s="623"/>
      <c r="J3" s="602"/>
      <c r="K3" s="604"/>
    </row>
    <row r="4" spans="1:11" ht="18" customHeight="1" x14ac:dyDescent="0.15">
      <c r="A4" s="180"/>
      <c r="B4" s="181" t="s">
        <v>278</v>
      </c>
      <c r="C4" s="182"/>
      <c r="D4" s="183">
        <v>377</v>
      </c>
      <c r="E4" s="183">
        <v>221</v>
      </c>
      <c r="F4" s="183">
        <v>2</v>
      </c>
      <c r="G4" s="184">
        <v>1</v>
      </c>
      <c r="H4" s="184" t="s">
        <v>277</v>
      </c>
      <c r="I4" s="183">
        <v>153</v>
      </c>
      <c r="J4" s="185">
        <v>348</v>
      </c>
      <c r="K4" s="184">
        <v>29</v>
      </c>
    </row>
    <row r="5" spans="1:11" ht="18" customHeight="1" x14ac:dyDescent="0.15">
      <c r="A5" s="180"/>
      <c r="B5" s="181" t="s">
        <v>274</v>
      </c>
      <c r="C5" s="182"/>
      <c r="D5" s="183">
        <v>244</v>
      </c>
      <c r="E5" s="183">
        <v>152</v>
      </c>
      <c r="F5" s="184" t="s">
        <v>152</v>
      </c>
      <c r="G5" s="184" t="s">
        <v>152</v>
      </c>
      <c r="H5" s="184" t="s">
        <v>277</v>
      </c>
      <c r="I5" s="183">
        <v>92</v>
      </c>
      <c r="J5" s="185">
        <v>218</v>
      </c>
      <c r="K5" s="184">
        <v>26</v>
      </c>
    </row>
    <row r="6" spans="1:11" ht="18" customHeight="1" x14ac:dyDescent="0.15">
      <c r="A6" s="180"/>
      <c r="B6" s="181" t="s">
        <v>268</v>
      </c>
      <c r="C6" s="182"/>
      <c r="D6" s="183">
        <v>208</v>
      </c>
      <c r="E6" s="183">
        <v>142</v>
      </c>
      <c r="F6" s="185" t="s">
        <v>150</v>
      </c>
      <c r="G6" s="185" t="s">
        <v>150</v>
      </c>
      <c r="H6" s="185" t="s">
        <v>277</v>
      </c>
      <c r="I6" s="183">
        <v>66</v>
      </c>
      <c r="J6" s="185">
        <v>179</v>
      </c>
      <c r="K6" s="184">
        <v>29</v>
      </c>
    </row>
    <row r="7" spans="1:11" ht="18" customHeight="1" x14ac:dyDescent="0.15">
      <c r="A7" s="180"/>
      <c r="B7" s="181" t="s">
        <v>272</v>
      </c>
      <c r="C7" s="182"/>
      <c r="D7" s="183">
        <v>178</v>
      </c>
      <c r="E7" s="183">
        <v>123</v>
      </c>
      <c r="F7" s="185" t="s">
        <v>277</v>
      </c>
      <c r="G7" s="185" t="s">
        <v>277</v>
      </c>
      <c r="H7" s="185" t="s">
        <v>277</v>
      </c>
      <c r="I7" s="183">
        <v>55</v>
      </c>
      <c r="J7" s="185">
        <v>165</v>
      </c>
      <c r="K7" s="185">
        <v>13</v>
      </c>
    </row>
    <row r="8" spans="1:11" ht="18" customHeight="1" x14ac:dyDescent="0.15">
      <c r="A8" s="180"/>
      <c r="B8" s="181" t="s">
        <v>269</v>
      </c>
      <c r="C8" s="182"/>
      <c r="D8" s="183">
        <f>SUM(D9:D13)</f>
        <v>135</v>
      </c>
      <c r="E8" s="183">
        <f>SUM(E9:E13)</f>
        <v>88</v>
      </c>
      <c r="F8" s="185" t="s">
        <v>150</v>
      </c>
      <c r="G8" s="185" t="s">
        <v>150</v>
      </c>
      <c r="H8" s="185">
        <f>SUM(H9:H13)</f>
        <v>3</v>
      </c>
      <c r="I8" s="183">
        <f>SUM(I9:I13)</f>
        <v>44</v>
      </c>
      <c r="J8" s="185">
        <f>SUM(J9:J13)</f>
        <v>128</v>
      </c>
      <c r="K8" s="185">
        <f>SUM(K9:K13)</f>
        <v>7</v>
      </c>
    </row>
    <row r="9" spans="1:11" ht="18" customHeight="1" x14ac:dyDescent="0.15">
      <c r="A9" s="180"/>
      <c r="B9" s="223" t="s">
        <v>71</v>
      </c>
      <c r="C9" s="182"/>
      <c r="D9" s="183">
        <f>SUM(E9:I9)</f>
        <v>13</v>
      </c>
      <c r="E9" s="183">
        <v>13</v>
      </c>
      <c r="F9" s="185" t="s">
        <v>150</v>
      </c>
      <c r="G9" s="185" t="s">
        <v>150</v>
      </c>
      <c r="H9" s="185" t="s">
        <v>106</v>
      </c>
      <c r="I9" s="184" t="s">
        <v>106</v>
      </c>
      <c r="J9" s="184">
        <v>11</v>
      </c>
      <c r="K9" s="184">
        <v>2</v>
      </c>
    </row>
    <row r="10" spans="1:11" ht="18" customHeight="1" x14ac:dyDescent="0.15">
      <c r="A10" s="180"/>
      <c r="B10" s="223" t="s">
        <v>72</v>
      </c>
      <c r="C10" s="182"/>
      <c r="D10" s="183">
        <f t="shared" ref="D10:D13" si="0">SUM(E10:I10)</f>
        <v>7</v>
      </c>
      <c r="E10" s="183">
        <v>5</v>
      </c>
      <c r="F10" s="185" t="s">
        <v>150</v>
      </c>
      <c r="G10" s="185" t="s">
        <v>150</v>
      </c>
      <c r="H10" s="185" t="s">
        <v>106</v>
      </c>
      <c r="I10" s="184">
        <v>2</v>
      </c>
      <c r="J10" s="184">
        <v>6</v>
      </c>
      <c r="K10" s="184">
        <v>1</v>
      </c>
    </row>
    <row r="11" spans="1:11" ht="18" customHeight="1" x14ac:dyDescent="0.15">
      <c r="A11" s="180"/>
      <c r="B11" s="223" t="s">
        <v>73</v>
      </c>
      <c r="C11" s="182"/>
      <c r="D11" s="183">
        <f t="shared" si="0"/>
        <v>40</v>
      </c>
      <c r="E11" s="183">
        <v>24</v>
      </c>
      <c r="F11" s="185" t="s">
        <v>150</v>
      </c>
      <c r="G11" s="185" t="s">
        <v>150</v>
      </c>
      <c r="H11" s="185">
        <v>2</v>
      </c>
      <c r="I11" s="183">
        <v>14</v>
      </c>
      <c r="J11" s="184">
        <v>37</v>
      </c>
      <c r="K11" s="184">
        <v>3</v>
      </c>
    </row>
    <row r="12" spans="1:11" ht="18" customHeight="1" x14ac:dyDescent="0.15">
      <c r="A12" s="180"/>
      <c r="B12" s="223" t="s">
        <v>35</v>
      </c>
      <c r="C12" s="182"/>
      <c r="D12" s="183">
        <f t="shared" si="0"/>
        <v>14</v>
      </c>
      <c r="E12" s="183">
        <v>6</v>
      </c>
      <c r="F12" s="185" t="s">
        <v>150</v>
      </c>
      <c r="G12" s="185" t="s">
        <v>150</v>
      </c>
      <c r="H12" s="185" t="s">
        <v>106</v>
      </c>
      <c r="I12" s="184">
        <v>8</v>
      </c>
      <c r="J12" s="184">
        <v>14</v>
      </c>
      <c r="K12" s="184" t="s">
        <v>106</v>
      </c>
    </row>
    <row r="13" spans="1:11" ht="18" customHeight="1" x14ac:dyDescent="0.15">
      <c r="A13" s="186"/>
      <c r="B13" s="224" t="s">
        <v>31</v>
      </c>
      <c r="C13" s="187"/>
      <c r="D13" s="225">
        <f t="shared" si="0"/>
        <v>61</v>
      </c>
      <c r="E13" s="226">
        <v>40</v>
      </c>
      <c r="F13" s="227" t="s">
        <v>150</v>
      </c>
      <c r="G13" s="227" t="s">
        <v>150</v>
      </c>
      <c r="H13" s="227">
        <v>1</v>
      </c>
      <c r="I13" s="228">
        <v>20</v>
      </c>
      <c r="J13" s="227">
        <v>60</v>
      </c>
      <c r="K13" s="228">
        <v>1</v>
      </c>
    </row>
    <row r="14" spans="1:11" ht="15.75" customHeight="1" x14ac:dyDescent="0.15">
      <c r="I14" s="176"/>
      <c r="K14" s="1" t="s">
        <v>149</v>
      </c>
    </row>
    <row r="15" spans="1:11" ht="15.75" customHeight="1" x14ac:dyDescent="0.15">
      <c r="I15" s="57"/>
    </row>
    <row r="16" spans="1:11" ht="18.75" customHeight="1" x14ac:dyDescent="0.15">
      <c r="A16" s="139" t="s">
        <v>331</v>
      </c>
      <c r="B16" s="142"/>
      <c r="C16" s="142"/>
      <c r="D16" s="142"/>
      <c r="E16" s="142"/>
      <c r="F16" s="142"/>
      <c r="G16" s="135"/>
      <c r="H16" s="608" t="s">
        <v>360</v>
      </c>
      <c r="I16" s="609"/>
    </row>
    <row r="17" spans="1:9" ht="22.5" customHeight="1" x14ac:dyDescent="0.15">
      <c r="A17" s="610" t="s">
        <v>43</v>
      </c>
      <c r="B17" s="610"/>
      <c r="C17" s="611"/>
      <c r="D17" s="207" t="s">
        <v>191</v>
      </c>
      <c r="E17" s="206" t="s">
        <v>199</v>
      </c>
      <c r="F17" s="206" t="s">
        <v>200</v>
      </c>
      <c r="G17" s="206" t="s">
        <v>201</v>
      </c>
      <c r="H17" s="206" t="s">
        <v>202</v>
      </c>
      <c r="I17" s="207" t="s">
        <v>193</v>
      </c>
    </row>
    <row r="18" spans="1:9" ht="17.25" customHeight="1" x14ac:dyDescent="0.15">
      <c r="A18" s="135" t="s">
        <v>26</v>
      </c>
      <c r="B18" s="208"/>
      <c r="C18" s="10"/>
      <c r="D18" s="29">
        <f t="shared" ref="D18:I18" si="1">SUM(D19:D30)</f>
        <v>85</v>
      </c>
      <c r="E18" s="29">
        <f t="shared" si="1"/>
        <v>12</v>
      </c>
      <c r="F18" s="29">
        <f t="shared" si="1"/>
        <v>5</v>
      </c>
      <c r="G18" s="29">
        <f t="shared" si="1"/>
        <v>25</v>
      </c>
      <c r="H18" s="29">
        <f t="shared" si="1"/>
        <v>7</v>
      </c>
      <c r="I18" s="29">
        <f t="shared" si="1"/>
        <v>36</v>
      </c>
    </row>
    <row r="19" spans="1:9" ht="17.25" customHeight="1" x14ac:dyDescent="0.15">
      <c r="A19" s="135"/>
      <c r="B19" s="14" t="s">
        <v>44</v>
      </c>
      <c r="C19" s="15"/>
      <c r="D19" s="29">
        <f>SUM(E19:I19)</f>
        <v>1</v>
      </c>
      <c r="E19" s="70" t="s">
        <v>153</v>
      </c>
      <c r="F19" s="70" t="s">
        <v>153</v>
      </c>
      <c r="G19" s="70" t="s">
        <v>153</v>
      </c>
      <c r="H19" s="70" t="s">
        <v>153</v>
      </c>
      <c r="I19" s="70">
        <v>1</v>
      </c>
    </row>
    <row r="20" spans="1:9" ht="17.25" customHeight="1" x14ac:dyDescent="0.15">
      <c r="A20" s="135"/>
      <c r="B20" s="14" t="s">
        <v>45</v>
      </c>
      <c r="C20" s="15"/>
      <c r="D20" s="189" t="s">
        <v>154</v>
      </c>
      <c r="E20" s="189" t="s">
        <v>154</v>
      </c>
      <c r="F20" s="189" t="s">
        <v>154</v>
      </c>
      <c r="G20" s="189" t="s">
        <v>154</v>
      </c>
      <c r="H20" s="189" t="s">
        <v>154</v>
      </c>
      <c r="I20" s="189" t="s">
        <v>154</v>
      </c>
    </row>
    <row r="21" spans="1:9" ht="17.25" customHeight="1" x14ac:dyDescent="0.15">
      <c r="A21" s="135"/>
      <c r="B21" s="14" t="s">
        <v>46</v>
      </c>
      <c r="C21" s="15"/>
      <c r="D21" s="29">
        <f>SUM(E21:I21)</f>
        <v>35</v>
      </c>
      <c r="E21" s="29">
        <v>6</v>
      </c>
      <c r="F21" s="29">
        <v>1</v>
      </c>
      <c r="G21" s="29">
        <v>13</v>
      </c>
      <c r="H21" s="189">
        <v>6</v>
      </c>
      <c r="I21" s="29">
        <v>9</v>
      </c>
    </row>
    <row r="22" spans="1:9" ht="17.25" customHeight="1" x14ac:dyDescent="0.15">
      <c r="A22" s="135"/>
      <c r="B22" s="14" t="s">
        <v>47</v>
      </c>
      <c r="C22" s="15"/>
      <c r="D22" s="29">
        <f>SUM(E22:I22)</f>
        <v>25</v>
      </c>
      <c r="E22" s="29">
        <v>3</v>
      </c>
      <c r="F22" s="29">
        <v>1</v>
      </c>
      <c r="G22" s="70" t="s">
        <v>152</v>
      </c>
      <c r="H22" s="70" t="s">
        <v>152</v>
      </c>
      <c r="I22" s="29">
        <v>21</v>
      </c>
    </row>
    <row r="23" spans="1:9" ht="17.25" customHeight="1" x14ac:dyDescent="0.15">
      <c r="A23" s="135"/>
      <c r="B23" s="14" t="s">
        <v>48</v>
      </c>
      <c r="C23" s="15"/>
      <c r="D23" s="70" t="s">
        <v>152</v>
      </c>
      <c r="E23" s="70" t="s">
        <v>155</v>
      </c>
      <c r="F23" s="70" t="s">
        <v>155</v>
      </c>
      <c r="G23" s="70" t="s">
        <v>155</v>
      </c>
      <c r="H23" s="70" t="s">
        <v>155</v>
      </c>
      <c r="I23" s="70" t="s">
        <v>152</v>
      </c>
    </row>
    <row r="24" spans="1:9" ht="17.25" customHeight="1" x14ac:dyDescent="0.15">
      <c r="A24" s="135"/>
      <c r="B24" s="14" t="s">
        <v>49</v>
      </c>
      <c r="C24" s="15"/>
      <c r="D24" s="70" t="s">
        <v>155</v>
      </c>
      <c r="E24" s="70" t="s">
        <v>155</v>
      </c>
      <c r="F24" s="70" t="s">
        <v>155</v>
      </c>
      <c r="G24" s="70" t="s">
        <v>155</v>
      </c>
      <c r="H24" s="70" t="s">
        <v>155</v>
      </c>
      <c r="I24" s="70" t="s">
        <v>155</v>
      </c>
    </row>
    <row r="25" spans="1:9" ht="17.25" customHeight="1" x14ac:dyDescent="0.15">
      <c r="A25" s="135"/>
      <c r="B25" s="14" t="s">
        <v>50</v>
      </c>
      <c r="C25" s="15"/>
      <c r="D25" s="189" t="s">
        <v>156</v>
      </c>
      <c r="E25" s="189" t="s">
        <v>156</v>
      </c>
      <c r="F25" s="189" t="s">
        <v>156</v>
      </c>
      <c r="G25" s="189" t="s">
        <v>156</v>
      </c>
      <c r="H25" s="189" t="s">
        <v>156</v>
      </c>
      <c r="I25" s="189" t="s">
        <v>156</v>
      </c>
    </row>
    <row r="26" spans="1:9" ht="17.25" customHeight="1" x14ac:dyDescent="0.15">
      <c r="A26" s="135"/>
      <c r="B26" s="14" t="s">
        <v>51</v>
      </c>
      <c r="C26" s="15"/>
      <c r="D26" s="29">
        <f>SUM(E26:I26)</f>
        <v>1</v>
      </c>
      <c r="E26" s="70" t="s">
        <v>157</v>
      </c>
      <c r="F26" s="70" t="s">
        <v>157</v>
      </c>
      <c r="G26" s="70" t="s">
        <v>152</v>
      </c>
      <c r="H26" s="36">
        <v>1</v>
      </c>
      <c r="I26" s="70" t="s">
        <v>157</v>
      </c>
    </row>
    <row r="27" spans="1:9" ht="17.25" customHeight="1" x14ac:dyDescent="0.15">
      <c r="A27" s="135"/>
      <c r="B27" s="14" t="s">
        <v>58</v>
      </c>
      <c r="C27" s="15"/>
      <c r="D27" s="29">
        <f>SUM(E27:I27)</f>
        <v>4</v>
      </c>
      <c r="E27" s="70" t="s">
        <v>157</v>
      </c>
      <c r="F27" s="70" t="s">
        <v>152</v>
      </c>
      <c r="G27" s="29">
        <v>4</v>
      </c>
      <c r="H27" s="70" t="s">
        <v>157</v>
      </c>
      <c r="I27" s="70" t="s">
        <v>157</v>
      </c>
    </row>
    <row r="28" spans="1:9" ht="17.25" customHeight="1" x14ac:dyDescent="0.15">
      <c r="A28" s="135"/>
      <c r="B28" s="14" t="s">
        <v>104</v>
      </c>
      <c r="C28" s="15"/>
      <c r="D28" s="29">
        <f>SUM(E28:I28)</f>
        <v>13</v>
      </c>
      <c r="E28" s="70">
        <v>3</v>
      </c>
      <c r="F28" s="70">
        <v>3</v>
      </c>
      <c r="G28" s="29">
        <v>5</v>
      </c>
      <c r="H28" s="70" t="s">
        <v>157</v>
      </c>
      <c r="I28" s="36">
        <v>2</v>
      </c>
    </row>
    <row r="29" spans="1:9" ht="17.25" customHeight="1" x14ac:dyDescent="0.15">
      <c r="A29" s="208"/>
      <c r="B29" s="14" t="s">
        <v>52</v>
      </c>
      <c r="C29" s="15"/>
      <c r="D29" s="29">
        <f>SUM(E29:I29)</f>
        <v>1</v>
      </c>
      <c r="E29" s="70" t="s">
        <v>157</v>
      </c>
      <c r="F29" s="70" t="s">
        <v>157</v>
      </c>
      <c r="G29" s="70" t="s">
        <v>152</v>
      </c>
      <c r="H29" s="70" t="s">
        <v>157</v>
      </c>
      <c r="I29" s="70">
        <v>1</v>
      </c>
    </row>
    <row r="30" spans="1:9" ht="17.25" customHeight="1" x14ac:dyDescent="0.15">
      <c r="A30" s="138"/>
      <c r="B30" s="17" t="s">
        <v>53</v>
      </c>
      <c r="C30" s="216"/>
      <c r="D30" s="217">
        <f>SUM(E30:I30)</f>
        <v>5</v>
      </c>
      <c r="E30" s="218" t="s">
        <v>152</v>
      </c>
      <c r="F30" s="218" t="s">
        <v>157</v>
      </c>
      <c r="G30" s="219">
        <v>3</v>
      </c>
      <c r="H30" s="218" t="s">
        <v>152</v>
      </c>
      <c r="I30" s="29">
        <v>2</v>
      </c>
    </row>
    <row r="31" spans="1:9" ht="15.75" customHeight="1" x14ac:dyDescent="0.15">
      <c r="A31" s="100"/>
      <c r="B31" s="100"/>
      <c r="C31" s="100"/>
      <c r="D31" s="100"/>
      <c r="E31" s="100"/>
      <c r="F31" s="100"/>
      <c r="G31" s="100"/>
      <c r="H31" s="100"/>
      <c r="I31" s="177" t="s">
        <v>149</v>
      </c>
    </row>
    <row r="32" spans="1:9" ht="15.75" customHeight="1" x14ac:dyDescent="0.15">
      <c r="A32" s="100"/>
      <c r="B32" s="100"/>
      <c r="C32" s="100"/>
      <c r="D32" s="100"/>
      <c r="E32" s="100"/>
      <c r="F32" s="100"/>
      <c r="G32" s="100"/>
      <c r="H32" s="100"/>
      <c r="I32" s="57"/>
    </row>
    <row r="33" spans="1:9" ht="18" customHeight="1" x14ac:dyDescent="0.15">
      <c r="A33" s="139" t="s">
        <v>69</v>
      </c>
      <c r="B33" s="142"/>
      <c r="C33" s="142"/>
      <c r="D33" s="142"/>
      <c r="E33" s="142"/>
      <c r="F33" s="142"/>
      <c r="G33" s="135"/>
      <c r="H33" s="608" t="s">
        <v>360</v>
      </c>
      <c r="I33" s="609"/>
    </row>
    <row r="34" spans="1:9" ht="22.5" customHeight="1" x14ac:dyDescent="0.15">
      <c r="A34" s="610" t="s">
        <v>70</v>
      </c>
      <c r="B34" s="610"/>
      <c r="C34" s="611"/>
      <c r="D34" s="207" t="s">
        <v>191</v>
      </c>
      <c r="E34" s="206" t="s">
        <v>199</v>
      </c>
      <c r="F34" s="206" t="s">
        <v>200</v>
      </c>
      <c r="G34" s="206" t="s">
        <v>201</v>
      </c>
      <c r="H34" s="206" t="s">
        <v>202</v>
      </c>
      <c r="I34" s="207" t="s">
        <v>193</v>
      </c>
    </row>
    <row r="35" spans="1:9" ht="18" customHeight="1" x14ac:dyDescent="0.15">
      <c r="A35" s="135" t="s">
        <v>26</v>
      </c>
      <c r="B35" s="208"/>
      <c r="C35" s="10"/>
      <c r="D35" s="68">
        <f t="shared" ref="D35:D42" si="2">SUM(E35:I35)</f>
        <v>106</v>
      </c>
      <c r="E35" s="68">
        <f>SUM(E36:E38)</f>
        <v>11</v>
      </c>
      <c r="F35" s="68">
        <f>SUM(F36:F38)</f>
        <v>2</v>
      </c>
      <c r="G35" s="68">
        <f>SUM(G36:G38)</f>
        <v>35</v>
      </c>
      <c r="H35" s="68">
        <f>SUM(H36:H38)</f>
        <v>13</v>
      </c>
      <c r="I35" s="68">
        <f>SUM(I36:I38)</f>
        <v>45</v>
      </c>
    </row>
    <row r="36" spans="1:9" ht="18" customHeight="1" x14ac:dyDescent="0.15">
      <c r="A36" s="135"/>
      <c r="B36" s="14" t="s">
        <v>54</v>
      </c>
      <c r="C36" s="10"/>
      <c r="D36" s="68">
        <f t="shared" si="2"/>
        <v>1</v>
      </c>
      <c r="E36" s="6" t="s">
        <v>160</v>
      </c>
      <c r="F36" s="220" t="s">
        <v>158</v>
      </c>
      <c r="G36" s="220" t="s">
        <v>152</v>
      </c>
      <c r="H36" s="220" t="s">
        <v>158</v>
      </c>
      <c r="I36" s="220">
        <v>1</v>
      </c>
    </row>
    <row r="37" spans="1:9" ht="18" customHeight="1" x14ac:dyDescent="0.15">
      <c r="A37" s="138"/>
      <c r="B37" s="17" t="s">
        <v>55</v>
      </c>
      <c r="C37" s="216"/>
      <c r="D37" s="68">
        <f t="shared" si="2"/>
        <v>71</v>
      </c>
      <c r="E37" s="68">
        <v>4</v>
      </c>
      <c r="F37" s="220">
        <v>1</v>
      </c>
      <c r="G37" s="68">
        <v>29</v>
      </c>
      <c r="H37" s="68">
        <v>9</v>
      </c>
      <c r="I37" s="68">
        <v>28</v>
      </c>
    </row>
    <row r="38" spans="1:9" ht="18" customHeight="1" x14ac:dyDescent="0.15">
      <c r="A38" s="605" t="s">
        <v>57</v>
      </c>
      <c r="B38" s="208" t="s">
        <v>56</v>
      </c>
      <c r="C38" s="10"/>
      <c r="D38" s="69">
        <f t="shared" si="2"/>
        <v>34</v>
      </c>
      <c r="E38" s="69">
        <f>SUM(E39:E42)</f>
        <v>7</v>
      </c>
      <c r="F38" s="69">
        <f>SUM(F39:F42)</f>
        <v>1</v>
      </c>
      <c r="G38" s="69">
        <f>SUM(G39:G42)</f>
        <v>6</v>
      </c>
      <c r="H38" s="69">
        <f>SUM(H39:H42)</f>
        <v>4</v>
      </c>
      <c r="I38" s="69">
        <f>SUM(I39:I42)</f>
        <v>16</v>
      </c>
    </row>
    <row r="39" spans="1:9" ht="18" customHeight="1" x14ac:dyDescent="0.15">
      <c r="A39" s="606"/>
      <c r="B39" s="27" t="s">
        <v>249</v>
      </c>
      <c r="C39" s="10"/>
      <c r="D39" s="69">
        <f t="shared" si="2"/>
        <v>2</v>
      </c>
      <c r="E39" s="6" t="s">
        <v>152</v>
      </c>
      <c r="F39" s="6" t="s">
        <v>159</v>
      </c>
      <c r="G39" s="6" t="s">
        <v>152</v>
      </c>
      <c r="H39" s="6" t="s">
        <v>159</v>
      </c>
      <c r="I39" s="69">
        <v>2</v>
      </c>
    </row>
    <row r="40" spans="1:9" ht="18" customHeight="1" x14ac:dyDescent="0.15">
      <c r="A40" s="606"/>
      <c r="B40" s="27" t="s">
        <v>250</v>
      </c>
      <c r="C40" s="10"/>
      <c r="D40" s="69">
        <f t="shared" si="2"/>
        <v>9</v>
      </c>
      <c r="E40" s="69">
        <v>4</v>
      </c>
      <c r="F40" s="69">
        <v>1</v>
      </c>
      <c r="G40" s="6">
        <v>1</v>
      </c>
      <c r="H40" s="6">
        <v>1</v>
      </c>
      <c r="I40" s="69">
        <v>2</v>
      </c>
    </row>
    <row r="41" spans="1:9" ht="18" customHeight="1" x14ac:dyDescent="0.15">
      <c r="A41" s="606"/>
      <c r="B41" s="27" t="s">
        <v>251</v>
      </c>
      <c r="C41" s="10"/>
      <c r="D41" s="69">
        <f t="shared" si="2"/>
        <v>8</v>
      </c>
      <c r="E41" s="69">
        <v>2</v>
      </c>
      <c r="F41" s="6" t="s">
        <v>152</v>
      </c>
      <c r="G41" s="69">
        <v>1</v>
      </c>
      <c r="H41" s="6">
        <v>1</v>
      </c>
      <c r="I41" s="69">
        <v>4</v>
      </c>
    </row>
    <row r="42" spans="1:9" ht="18" customHeight="1" x14ac:dyDescent="0.15">
      <c r="A42" s="607"/>
      <c r="B42" s="221" t="s">
        <v>252</v>
      </c>
      <c r="C42" s="216"/>
      <c r="D42" s="210">
        <f t="shared" si="2"/>
        <v>15</v>
      </c>
      <c r="E42" s="222">
        <v>1</v>
      </c>
      <c r="F42" s="222" t="s">
        <v>152</v>
      </c>
      <c r="G42" s="210">
        <v>4</v>
      </c>
      <c r="H42" s="210">
        <v>2</v>
      </c>
      <c r="I42" s="210">
        <v>8</v>
      </c>
    </row>
    <row r="43" spans="1:9" ht="16.5" customHeight="1" x14ac:dyDescent="0.15">
      <c r="A43" s="100"/>
      <c r="B43" s="100"/>
      <c r="C43" s="100"/>
      <c r="D43" s="100"/>
      <c r="E43" s="100"/>
      <c r="F43" s="100"/>
      <c r="G43" s="100"/>
      <c r="H43" s="100"/>
      <c r="I43" s="177" t="s">
        <v>149</v>
      </c>
    </row>
  </sheetData>
  <mergeCells count="14">
    <mergeCell ref="H1:I1"/>
    <mergeCell ref="H16:I16"/>
    <mergeCell ref="A2:C3"/>
    <mergeCell ref="D2:D3"/>
    <mergeCell ref="E2:E3"/>
    <mergeCell ref="F2:G2"/>
    <mergeCell ref="H2:H3"/>
    <mergeCell ref="I2:I3"/>
    <mergeCell ref="J2:J3"/>
    <mergeCell ref="K2:K3"/>
    <mergeCell ref="A38:A42"/>
    <mergeCell ref="H33:I33"/>
    <mergeCell ref="A17:C17"/>
    <mergeCell ref="A34:C34"/>
  </mergeCells>
  <phoneticPr fontId="2"/>
  <pageMargins left="0.66" right="0.73" top="1" bottom="0.93" header="0.51200000000000001" footer="0.51200000000000001"/>
  <pageSetup paperSize="9" orientation="portrait" r:id="rId1"/>
  <headerFooter alignWithMargins="0">
    <oddHeader>&amp;L&amp;"ＭＳ Ｐ明朝,斜体"&amp;14５２  &amp;"ＭＳ Ｐ明朝,標準"&amp;10Ⅵ　漁　　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46"/>
  <sheetViews>
    <sheetView showGridLines="0" workbookViewId="0"/>
  </sheetViews>
  <sheetFormatPr defaultRowHeight="13.5" x14ac:dyDescent="0.15"/>
  <cols>
    <col min="1" max="1" width="4.125" style="1" customWidth="1"/>
    <col min="2" max="2" width="25" style="1" customWidth="1"/>
    <col min="3" max="3" width="1.75" style="1" customWidth="1"/>
    <col min="4" max="4" width="11.25" style="1" customWidth="1"/>
    <col min="5" max="5" width="4.125" style="1" customWidth="1"/>
    <col min="6" max="6" width="25" style="1" customWidth="1"/>
    <col min="7" max="7" width="1.75" style="1" customWidth="1"/>
    <col min="8" max="8" width="11.25" style="1" customWidth="1"/>
    <col min="9" max="16384" width="9" style="1"/>
  </cols>
  <sheetData>
    <row r="1" spans="1:10" ht="18.75" customHeight="1" x14ac:dyDescent="0.15">
      <c r="A1" s="141"/>
      <c r="B1" s="281"/>
      <c r="C1" s="281"/>
      <c r="D1" s="281"/>
      <c r="F1" s="595"/>
      <c r="G1" s="595"/>
      <c r="H1" s="595"/>
      <c r="I1" s="67"/>
      <c r="J1" s="67"/>
    </row>
    <row r="2" spans="1:10" ht="15" customHeight="1" x14ac:dyDescent="0.15">
      <c r="A2" s="141" t="s">
        <v>74</v>
      </c>
      <c r="B2" s="135"/>
      <c r="C2" s="135"/>
      <c r="D2" s="135"/>
      <c r="F2" s="595" t="s">
        <v>361</v>
      </c>
      <c r="G2" s="595"/>
      <c r="H2" s="595"/>
      <c r="I2" s="57"/>
      <c r="J2" s="57"/>
    </row>
    <row r="3" spans="1:10" ht="18.75" customHeight="1" x14ac:dyDescent="0.15">
      <c r="A3" s="610" t="s">
        <v>203</v>
      </c>
      <c r="B3" s="610"/>
      <c r="C3" s="611"/>
      <c r="D3" s="275" t="s">
        <v>248</v>
      </c>
      <c r="E3" s="627" t="s">
        <v>203</v>
      </c>
      <c r="F3" s="610"/>
      <c r="G3" s="611"/>
      <c r="H3" s="276" t="s">
        <v>248</v>
      </c>
    </row>
    <row r="4" spans="1:10" ht="4.5" customHeight="1" x14ac:dyDescent="0.15">
      <c r="A4" s="280"/>
      <c r="B4" s="42"/>
      <c r="C4" s="42"/>
      <c r="D4" s="274"/>
      <c r="E4" s="280"/>
      <c r="F4" s="42"/>
      <c r="G4" s="42"/>
      <c r="H4" s="167"/>
    </row>
    <row r="5" spans="1:10" ht="18" customHeight="1" x14ac:dyDescent="0.15">
      <c r="A5" s="279" t="s">
        <v>26</v>
      </c>
      <c r="B5" s="279"/>
      <c r="C5" s="279"/>
      <c r="D5" s="287">
        <v>4305</v>
      </c>
      <c r="E5" s="279"/>
      <c r="F5" s="14"/>
      <c r="G5" s="14"/>
      <c r="H5" s="288"/>
    </row>
    <row r="6" spans="1:10" ht="18.95" customHeight="1" x14ac:dyDescent="0.15">
      <c r="A6" s="279"/>
      <c r="B6" s="14" t="s">
        <v>179</v>
      </c>
      <c r="C6" s="14"/>
      <c r="D6" s="287" t="s">
        <v>76</v>
      </c>
      <c r="E6" s="279"/>
      <c r="F6" s="14" t="s">
        <v>60</v>
      </c>
      <c r="G6" s="14"/>
      <c r="H6" s="289" t="s">
        <v>139</v>
      </c>
      <c r="I6" s="18"/>
    </row>
    <row r="7" spans="1:10" ht="18.95" customHeight="1" x14ac:dyDescent="0.15">
      <c r="A7" s="279"/>
      <c r="B7" s="14" t="s">
        <v>161</v>
      </c>
      <c r="C7" s="14"/>
      <c r="D7" s="287" t="s">
        <v>76</v>
      </c>
      <c r="E7" s="279"/>
      <c r="F7" s="14" t="s">
        <v>61</v>
      </c>
      <c r="G7" s="14"/>
      <c r="H7" s="290" t="s">
        <v>76</v>
      </c>
    </row>
    <row r="8" spans="1:10" ht="18.95" customHeight="1" x14ac:dyDescent="0.15">
      <c r="A8" s="279"/>
      <c r="B8" s="14" t="s">
        <v>97</v>
      </c>
      <c r="C8" s="14"/>
      <c r="D8" s="287" t="s">
        <v>76</v>
      </c>
      <c r="E8" s="279"/>
      <c r="F8" s="14" t="s">
        <v>162</v>
      </c>
      <c r="G8" s="14"/>
      <c r="H8" s="290" t="s">
        <v>76</v>
      </c>
    </row>
    <row r="9" spans="1:10" ht="18.95" customHeight="1" x14ac:dyDescent="0.15">
      <c r="A9" s="279"/>
      <c r="B9" s="14" t="s">
        <v>180</v>
      </c>
      <c r="C9" s="14"/>
      <c r="D9" s="287" t="s">
        <v>76</v>
      </c>
      <c r="E9" s="279"/>
      <c r="F9" s="14" t="s">
        <v>163</v>
      </c>
      <c r="G9" s="14"/>
      <c r="H9" s="290" t="s">
        <v>76</v>
      </c>
    </row>
    <row r="10" spans="1:10" ht="18.95" customHeight="1" x14ac:dyDescent="0.15">
      <c r="A10" s="279"/>
      <c r="B10" s="14" t="s">
        <v>98</v>
      </c>
      <c r="C10" s="14"/>
      <c r="D10" s="291" t="s">
        <v>139</v>
      </c>
      <c r="E10" s="279"/>
      <c r="F10" s="14" t="s">
        <v>164</v>
      </c>
      <c r="G10" s="14"/>
      <c r="H10" s="290" t="s">
        <v>76</v>
      </c>
    </row>
    <row r="11" spans="1:10" ht="18.95" customHeight="1" x14ac:dyDescent="0.15">
      <c r="A11" s="279"/>
      <c r="B11" s="14" t="s">
        <v>59</v>
      </c>
      <c r="C11" s="14"/>
      <c r="D11" s="287" t="s">
        <v>76</v>
      </c>
      <c r="E11" s="279"/>
      <c r="F11" s="14" t="s">
        <v>165</v>
      </c>
      <c r="G11" s="14"/>
      <c r="H11" s="290" t="s">
        <v>76</v>
      </c>
    </row>
    <row r="12" spans="1:10" ht="18.95" customHeight="1" x14ac:dyDescent="0.15">
      <c r="A12" s="279"/>
      <c r="B12" s="14" t="s">
        <v>62</v>
      </c>
      <c r="C12" s="14"/>
      <c r="D12" s="287" t="s">
        <v>76</v>
      </c>
      <c r="E12" s="279"/>
      <c r="F12" s="14" t="s">
        <v>166</v>
      </c>
      <c r="G12" s="14"/>
      <c r="H12" s="290" t="s">
        <v>76</v>
      </c>
    </row>
    <row r="13" spans="1:10" ht="18.95" customHeight="1" x14ac:dyDescent="0.15">
      <c r="A13" s="279"/>
      <c r="B13" s="14" t="s">
        <v>63</v>
      </c>
      <c r="C13" s="14"/>
      <c r="D13" s="287">
        <v>41</v>
      </c>
      <c r="E13" s="279"/>
      <c r="F13" s="14" t="s">
        <v>65</v>
      </c>
      <c r="G13" s="14"/>
      <c r="H13" s="292">
        <v>0</v>
      </c>
    </row>
    <row r="14" spans="1:10" ht="18.95" customHeight="1" x14ac:dyDescent="0.15">
      <c r="A14" s="279"/>
      <c r="B14" s="14" t="s">
        <v>64</v>
      </c>
      <c r="C14" s="14"/>
      <c r="D14" s="287" t="s">
        <v>76</v>
      </c>
      <c r="E14" s="279"/>
      <c r="F14" s="14" t="s">
        <v>100</v>
      </c>
      <c r="G14" s="14"/>
      <c r="H14" s="293">
        <v>1</v>
      </c>
    </row>
    <row r="15" spans="1:10" ht="18.95" customHeight="1" x14ac:dyDescent="0.15">
      <c r="A15" s="279"/>
      <c r="B15" s="14" t="s">
        <v>51</v>
      </c>
      <c r="C15" s="14"/>
      <c r="D15" s="291" t="s">
        <v>139</v>
      </c>
      <c r="E15" s="279"/>
      <c r="F15" s="16" t="s">
        <v>101</v>
      </c>
      <c r="G15" s="14"/>
      <c r="H15" s="292">
        <v>65</v>
      </c>
    </row>
    <row r="16" spans="1:10" ht="18.95" customHeight="1" x14ac:dyDescent="0.15">
      <c r="A16" s="279"/>
      <c r="B16" s="14" t="s">
        <v>58</v>
      </c>
      <c r="C16" s="14"/>
      <c r="D16" s="294">
        <v>644</v>
      </c>
      <c r="E16" s="279"/>
      <c r="F16" s="16" t="s">
        <v>102</v>
      </c>
      <c r="G16" s="14"/>
      <c r="H16" s="292">
        <v>23</v>
      </c>
    </row>
    <row r="17" spans="1:9" ht="18.95" customHeight="1" x14ac:dyDescent="0.15">
      <c r="A17" s="279"/>
      <c r="B17" s="14" t="s">
        <v>99</v>
      </c>
      <c r="C17" s="14"/>
      <c r="D17" s="287" t="s">
        <v>76</v>
      </c>
      <c r="E17" s="279"/>
      <c r="F17" s="16" t="s">
        <v>53</v>
      </c>
      <c r="G17" s="14"/>
      <c r="H17" s="292">
        <v>1</v>
      </c>
    </row>
    <row r="18" spans="1:9" ht="5.25" customHeight="1" x14ac:dyDescent="0.15">
      <c r="A18" s="138"/>
      <c r="B18" s="17"/>
      <c r="C18" s="17"/>
      <c r="D18" s="295"/>
      <c r="E18" s="138"/>
      <c r="F18" s="22"/>
      <c r="G18" s="17"/>
      <c r="H18" s="296"/>
    </row>
    <row r="19" spans="1:9" ht="14.25" customHeight="1" x14ac:dyDescent="0.15">
      <c r="A19" s="273" t="s">
        <v>352</v>
      </c>
      <c r="B19" s="144"/>
      <c r="C19" s="144"/>
      <c r="D19" s="144"/>
      <c r="E19" s="145"/>
      <c r="F19" s="145"/>
      <c r="G19" s="624" t="s">
        <v>125</v>
      </c>
      <c r="H19" s="597"/>
      <c r="I19" s="57"/>
    </row>
    <row r="20" spans="1:9" ht="14.25" customHeight="1" x14ac:dyDescent="0.15">
      <c r="A20" s="403" t="s">
        <v>354</v>
      </c>
      <c r="B20" s="279"/>
      <c r="C20" s="279"/>
      <c r="D20" s="279"/>
      <c r="E20" s="65"/>
      <c r="F20" s="65"/>
      <c r="H20" s="277"/>
      <c r="I20" s="102"/>
    </row>
    <row r="21" spans="1:9" ht="16.5" customHeight="1" x14ac:dyDescent="0.15">
      <c r="A21" s="141"/>
      <c r="B21" s="281"/>
      <c r="C21" s="281"/>
      <c r="D21" s="281"/>
      <c r="F21" s="595"/>
      <c r="G21" s="595"/>
      <c r="H21" s="595"/>
    </row>
    <row r="22" spans="1:9" ht="15" customHeight="1" x14ac:dyDescent="0.15">
      <c r="A22" s="141" t="s">
        <v>75</v>
      </c>
      <c r="B22" s="135"/>
      <c r="C22" s="135"/>
      <c r="D22" s="135"/>
      <c r="F22" s="595" t="str">
        <f>F2</f>
        <v>平成30　関東農林水産統計年報</v>
      </c>
      <c r="G22" s="595"/>
      <c r="H22" s="595"/>
    </row>
    <row r="23" spans="1:9" ht="18.75" customHeight="1" x14ac:dyDescent="0.15">
      <c r="A23" s="610" t="s">
        <v>204</v>
      </c>
      <c r="B23" s="610"/>
      <c r="C23" s="611"/>
      <c r="D23" s="278" t="s">
        <v>248</v>
      </c>
      <c r="E23" s="627" t="s">
        <v>204</v>
      </c>
      <c r="F23" s="610"/>
      <c r="G23" s="611"/>
      <c r="H23" s="276" t="s">
        <v>248</v>
      </c>
    </row>
    <row r="24" spans="1:9" ht="18.75" customHeight="1" x14ac:dyDescent="0.15">
      <c r="A24" s="625" t="s">
        <v>26</v>
      </c>
      <c r="B24" s="626"/>
      <c r="C24" s="280"/>
      <c r="D24" s="297">
        <v>4305</v>
      </c>
      <c r="E24" s="280"/>
      <c r="F24" s="19"/>
      <c r="G24" s="19"/>
      <c r="H24" s="298"/>
      <c r="I24" s="18"/>
    </row>
    <row r="25" spans="1:9" ht="18.75" customHeight="1" x14ac:dyDescent="0.15">
      <c r="A25" s="279"/>
      <c r="B25" s="250" t="s">
        <v>233</v>
      </c>
      <c r="C25" s="14"/>
      <c r="D25" s="287">
        <v>4247</v>
      </c>
      <c r="E25" s="279"/>
      <c r="F25" s="250" t="s">
        <v>234</v>
      </c>
      <c r="G25" s="135"/>
      <c r="H25" s="299">
        <v>9</v>
      </c>
      <c r="I25" s="18"/>
    </row>
    <row r="26" spans="1:9" ht="18.75" customHeight="1" x14ac:dyDescent="0.15">
      <c r="A26" s="279"/>
      <c r="B26" s="14" t="s">
        <v>207</v>
      </c>
      <c r="C26" s="14"/>
      <c r="D26" s="287">
        <v>5</v>
      </c>
      <c r="E26" s="279"/>
      <c r="F26" s="39" t="s">
        <v>226</v>
      </c>
      <c r="G26" s="135"/>
      <c r="H26" s="299">
        <v>9</v>
      </c>
    </row>
    <row r="27" spans="1:9" ht="18.75" customHeight="1" x14ac:dyDescent="0.15">
      <c r="A27" s="279"/>
      <c r="B27" s="14" t="s">
        <v>208</v>
      </c>
      <c r="C27" s="14"/>
      <c r="D27" s="287" t="s">
        <v>107</v>
      </c>
      <c r="E27" s="279"/>
      <c r="F27" s="39" t="s">
        <v>227</v>
      </c>
      <c r="G27" s="135"/>
      <c r="H27" s="288" t="s">
        <v>159</v>
      </c>
    </row>
    <row r="28" spans="1:9" ht="18.75" customHeight="1" x14ac:dyDescent="0.15">
      <c r="A28" s="279"/>
      <c r="B28" s="14" t="s">
        <v>209</v>
      </c>
      <c r="C28" s="14"/>
      <c r="D28" s="287">
        <v>162</v>
      </c>
      <c r="E28" s="279"/>
      <c r="F28" s="39" t="s">
        <v>243</v>
      </c>
      <c r="G28" s="135"/>
      <c r="H28" s="300" t="s">
        <v>76</v>
      </c>
    </row>
    <row r="29" spans="1:9" ht="18.75" customHeight="1" x14ac:dyDescent="0.15">
      <c r="A29" s="279"/>
      <c r="B29" s="14" t="s">
        <v>210</v>
      </c>
      <c r="C29" s="14"/>
      <c r="D29" s="291" t="s">
        <v>139</v>
      </c>
      <c r="E29" s="279"/>
      <c r="F29" s="251" t="s">
        <v>236</v>
      </c>
      <c r="G29" s="14"/>
      <c r="H29" s="301">
        <v>0</v>
      </c>
    </row>
    <row r="30" spans="1:9" ht="18.75" customHeight="1" x14ac:dyDescent="0.15">
      <c r="A30" s="279"/>
      <c r="B30" s="14" t="s">
        <v>211</v>
      </c>
      <c r="C30" s="14"/>
      <c r="D30" s="287">
        <v>2071</v>
      </c>
      <c r="E30" s="279"/>
      <c r="F30" s="16" t="s">
        <v>228</v>
      </c>
      <c r="G30" s="14"/>
      <c r="H30" s="302" t="s">
        <v>291</v>
      </c>
    </row>
    <row r="31" spans="1:9" ht="18.75" customHeight="1" x14ac:dyDescent="0.15">
      <c r="A31" s="279"/>
      <c r="B31" s="14" t="s">
        <v>212</v>
      </c>
      <c r="C31" s="14"/>
      <c r="D31" s="287">
        <v>312</v>
      </c>
      <c r="E31" s="279"/>
      <c r="F31" s="16" t="s">
        <v>229</v>
      </c>
      <c r="G31" s="14"/>
      <c r="H31" s="301">
        <v>0</v>
      </c>
    </row>
    <row r="32" spans="1:9" ht="18.75" customHeight="1" x14ac:dyDescent="0.15">
      <c r="A32" s="279"/>
      <c r="B32" s="14" t="s">
        <v>213</v>
      </c>
      <c r="C32" s="14"/>
      <c r="D32" s="287">
        <v>1058</v>
      </c>
      <c r="E32" s="279"/>
      <c r="F32" s="251" t="s">
        <v>235</v>
      </c>
      <c r="G32" s="14"/>
      <c r="H32" s="301">
        <v>18</v>
      </c>
    </row>
    <row r="33" spans="1:8" ht="18.75" customHeight="1" x14ac:dyDescent="0.15">
      <c r="A33" s="279"/>
      <c r="B33" s="14" t="s">
        <v>214</v>
      </c>
      <c r="C33" s="14"/>
      <c r="D33" s="303" t="s">
        <v>107</v>
      </c>
      <c r="E33" s="279"/>
      <c r="F33" s="14" t="s">
        <v>66</v>
      </c>
      <c r="G33" s="252"/>
      <c r="H33" s="301">
        <v>2</v>
      </c>
    </row>
    <row r="34" spans="1:8" ht="18.75" customHeight="1" x14ac:dyDescent="0.15">
      <c r="A34" s="279"/>
      <c r="B34" s="14" t="s">
        <v>215</v>
      </c>
      <c r="C34" s="14"/>
      <c r="D34" s="287">
        <v>256</v>
      </c>
      <c r="E34" s="279"/>
      <c r="F34" s="16" t="s">
        <v>230</v>
      </c>
      <c r="G34" s="252"/>
      <c r="H34" s="301">
        <v>15</v>
      </c>
    </row>
    <row r="35" spans="1:8" ht="18.75" customHeight="1" x14ac:dyDescent="0.15">
      <c r="A35" s="279"/>
      <c r="B35" s="14" t="s">
        <v>216</v>
      </c>
      <c r="C35" s="14"/>
      <c r="D35" s="287">
        <v>17</v>
      </c>
      <c r="E35" s="279"/>
      <c r="F35" s="14" t="s">
        <v>103</v>
      </c>
      <c r="G35" s="252"/>
      <c r="H35" s="301">
        <v>1</v>
      </c>
    </row>
    <row r="36" spans="1:8" ht="18.75" customHeight="1" x14ac:dyDescent="0.15">
      <c r="A36" s="279"/>
      <c r="B36" s="14" t="s">
        <v>217</v>
      </c>
      <c r="C36" s="14"/>
      <c r="D36" s="287">
        <v>0</v>
      </c>
      <c r="E36" s="279"/>
      <c r="F36" s="251" t="s">
        <v>237</v>
      </c>
      <c r="G36" s="14"/>
      <c r="H36" s="301">
        <v>13</v>
      </c>
    </row>
    <row r="37" spans="1:8" ht="18.75" customHeight="1" x14ac:dyDescent="0.15">
      <c r="A37" s="279"/>
      <c r="B37" s="14" t="s">
        <v>218</v>
      </c>
      <c r="C37" s="14"/>
      <c r="D37" s="291">
        <v>12</v>
      </c>
      <c r="E37" s="279"/>
      <c r="F37" s="16" t="s">
        <v>231</v>
      </c>
      <c r="G37" s="14"/>
      <c r="H37" s="301">
        <v>1</v>
      </c>
    </row>
    <row r="38" spans="1:8" ht="18.75" customHeight="1" x14ac:dyDescent="0.15">
      <c r="A38" s="279"/>
      <c r="B38" s="39" t="s">
        <v>219</v>
      </c>
      <c r="C38" s="14"/>
      <c r="D38" s="287">
        <v>22</v>
      </c>
      <c r="E38" s="279"/>
      <c r="F38" s="16" t="s">
        <v>232</v>
      </c>
      <c r="G38" s="14"/>
      <c r="H38" s="301">
        <v>0</v>
      </c>
    </row>
    <row r="39" spans="1:8" ht="18.75" customHeight="1" x14ac:dyDescent="0.15">
      <c r="A39" s="279"/>
      <c r="B39" s="14" t="s">
        <v>220</v>
      </c>
      <c r="C39" s="14"/>
      <c r="D39" s="304">
        <v>39</v>
      </c>
      <c r="E39" s="279"/>
      <c r="F39" s="14" t="s">
        <v>238</v>
      </c>
      <c r="G39" s="14"/>
      <c r="H39" s="301">
        <v>12</v>
      </c>
    </row>
    <row r="40" spans="1:8" ht="18.75" customHeight="1" x14ac:dyDescent="0.15">
      <c r="A40" s="279"/>
      <c r="B40" s="39" t="s">
        <v>221</v>
      </c>
      <c r="C40" s="14"/>
      <c r="D40" s="287">
        <v>19</v>
      </c>
      <c r="E40" s="279"/>
      <c r="F40" s="251" t="s">
        <v>242</v>
      </c>
      <c r="G40" s="14"/>
      <c r="H40" s="301">
        <v>4</v>
      </c>
    </row>
    <row r="41" spans="1:8" ht="18.75" customHeight="1" x14ac:dyDescent="0.15">
      <c r="A41" s="279"/>
      <c r="B41" s="16" t="s">
        <v>222</v>
      </c>
      <c r="C41" s="14"/>
      <c r="D41" s="287">
        <v>40</v>
      </c>
      <c r="E41" s="279"/>
      <c r="F41" s="251" t="s">
        <v>240</v>
      </c>
      <c r="G41" s="14"/>
      <c r="H41" s="288">
        <v>0</v>
      </c>
    </row>
    <row r="42" spans="1:8" ht="18.75" customHeight="1" x14ac:dyDescent="0.15">
      <c r="A42" s="279"/>
      <c r="B42" s="14" t="s">
        <v>223</v>
      </c>
      <c r="C42" s="14"/>
      <c r="D42" s="303" t="s">
        <v>291</v>
      </c>
      <c r="E42" s="279"/>
      <c r="F42" s="251" t="s">
        <v>288</v>
      </c>
      <c r="G42" s="14"/>
      <c r="H42" s="301">
        <v>1</v>
      </c>
    </row>
    <row r="43" spans="1:8" ht="18.75" customHeight="1" x14ac:dyDescent="0.15">
      <c r="A43" s="279"/>
      <c r="B43" s="14" t="s">
        <v>224</v>
      </c>
      <c r="C43" s="14"/>
      <c r="D43" s="287">
        <v>3</v>
      </c>
      <c r="E43" s="279"/>
      <c r="F43" s="251" t="s">
        <v>239</v>
      </c>
      <c r="G43" s="14"/>
      <c r="H43" s="301">
        <v>12</v>
      </c>
    </row>
    <row r="44" spans="1:8" ht="18.75" customHeight="1" x14ac:dyDescent="0.15">
      <c r="A44" s="138"/>
      <c r="B44" s="39" t="s">
        <v>225</v>
      </c>
      <c r="C44" s="135"/>
      <c r="D44" s="305">
        <v>226</v>
      </c>
      <c r="E44" s="279"/>
      <c r="F44" s="251" t="s">
        <v>241</v>
      </c>
      <c r="G44" s="15"/>
      <c r="H44" s="302" t="s">
        <v>291</v>
      </c>
    </row>
    <row r="45" spans="1:8" ht="15" customHeight="1" x14ac:dyDescent="0.15">
      <c r="A45" s="146" t="s">
        <v>352</v>
      </c>
      <c r="B45" s="144"/>
      <c r="C45" s="144"/>
      <c r="D45" s="146"/>
      <c r="E45" s="145"/>
      <c r="F45" s="145"/>
      <c r="G45" s="624" t="s">
        <v>125</v>
      </c>
      <c r="H45" s="624"/>
    </row>
    <row r="46" spans="1:8" x14ac:dyDescent="0.15">
      <c r="A46" s="146" t="s">
        <v>355</v>
      </c>
      <c r="B46" s="41"/>
      <c r="C46" s="41"/>
      <c r="D46" s="41"/>
      <c r="E46" s="41"/>
      <c r="F46" s="41"/>
    </row>
  </sheetData>
  <mergeCells count="11">
    <mergeCell ref="G45:H45"/>
    <mergeCell ref="A24:B24"/>
    <mergeCell ref="G19:H19"/>
    <mergeCell ref="F1:H1"/>
    <mergeCell ref="F2:H2"/>
    <mergeCell ref="A3:C3"/>
    <mergeCell ref="E3:G3"/>
    <mergeCell ref="A23:C23"/>
    <mergeCell ref="E23:G23"/>
    <mergeCell ref="F21:H21"/>
    <mergeCell ref="F22:H22"/>
  </mergeCells>
  <phoneticPr fontId="2"/>
  <pageMargins left="1.02" right="0.59" top="0.9" bottom="0.62" header="0.51200000000000001" footer="0.28999999999999998"/>
  <pageSetup paperSize="9" orientation="portrait" r:id="rId1"/>
  <headerFooter alignWithMargins="0">
    <oddHeader>&amp;R&amp;"ＭＳ Ｐ明朝,標準"&amp;10Ⅵ　漁　　業&amp;"ＭＳ Ｐゴシック,標準"　&amp;"ＭＳ Ｐ明朝,斜体"&amp;14５３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０４５</vt:lpstr>
      <vt:lpstr>０４６</vt:lpstr>
      <vt:lpstr>０４７</vt:lpstr>
      <vt:lpstr>０４８</vt:lpstr>
      <vt:lpstr>０４９</vt:lpstr>
      <vt:lpstr>０５０</vt:lpstr>
      <vt:lpstr>０５１</vt:lpstr>
      <vt:lpstr>０５２</vt:lpstr>
      <vt:lpstr>０５３</vt:lpstr>
      <vt:lpstr>０５４</vt:lpstr>
      <vt:lpstr>'０４５'!Print_Area</vt:lpstr>
      <vt:lpstr>'０４８'!Print_Area</vt:lpstr>
      <vt:lpstr>'０５０'!Print_Area</vt:lpstr>
      <vt:lpstr>'０５１'!Print_Area</vt:lpstr>
      <vt:lpstr>'０５２'!Print_Area</vt:lpstr>
      <vt:lpstr>'０５４'!Print_Area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