
<file path=[Content_Types].xml><?xml version="1.0" encoding="utf-8"?>
<Types xmlns="http://schemas.openxmlformats.org/package/2006/content-types">
  <Default ContentType="application/vnd.openxmlformats-officedocument.spreadsheetml.printerSettings" Extension="bin"/>
  <Default ContentType="image/jpeg" Extension="jp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ms-office.vbaProject" PartName="/xl/vbaProject.bin"/>
  <Override ContentType="application/vnd.ms-excel.sheet.macroEnabled.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codeName="{3D1A710C-6663-3D7B-7F91-EC182F24A4BC}"/>
  <workbookPr codeName="ThisWorkbook"/>
  <mc:AlternateContent xmlns:mc="http://schemas.openxmlformats.org/markup-compatibility/2006">
    <mc:Choice Requires="x15">
      <x15ac:absPath xmlns:x15ac="http://schemas.microsoft.com/office/spreadsheetml/2010/11/ac" url="Z:\市民税係\国保税\庶務\HP\"/>
    </mc:Choice>
  </mc:AlternateContent>
  <xr:revisionPtr revIDLastSave="0" documentId="13_ncr:1_{2B3817AC-054F-4223-98F5-05E23840AA6F}" xr6:coauthVersionLast="36" xr6:coauthVersionMax="36" xr10:uidLastSave="{00000000-0000-0000-0000-000000000000}"/>
  <bookViews>
    <workbookView xWindow="-120" yWindow="-120" windowWidth="29040" windowHeight="15840" firstSheet="1" activeTab="1" xr2:uid="{00000000-000D-0000-FFFF-FFFF00000000}"/>
  </bookViews>
  <sheets>
    <sheet name="基本項目" sheetId="14" state="hidden" r:id="rId1"/>
    <sheet name="入力" sheetId="18" r:id="rId2"/>
    <sheet name="印刷用【簡易版】" sheetId="25" state="hidden" r:id="rId3"/>
    <sheet name="国民健康保険税軽減早見表H26から" sheetId="20" state="hidden" r:id="rId4"/>
    <sheet name="所得計算" sheetId="19" state="hidden" r:id="rId5"/>
    <sheet name="軽減について" sheetId="22" state="hidden" r:id="rId6"/>
    <sheet name="基礎控除" sheetId="23" state="hidden" r:id="rId7"/>
    <sheet name="未就学児" sheetId="24" state="hidden" r:id="rId8"/>
  </sheets>
  <definedNames>
    <definedName name="_xlnm.Print_Area" localSheetId="1">入力!$B$26:$EJ$116</definedName>
  </definedNames>
  <calcPr calcId="191029"/>
</workbook>
</file>

<file path=xl/calcChain.xml><?xml version="1.0" encoding="utf-8"?>
<calcChain xmlns="http://schemas.openxmlformats.org/spreadsheetml/2006/main">
  <c r="O3" i="14" l="1"/>
  <c r="L12" i="14" s="1"/>
  <c r="L3" i="14" l="1"/>
  <c r="L4" i="14" s="1"/>
  <c r="L5" i="14" s="1"/>
  <c r="L6" i="14" s="1"/>
  <c r="L7" i="14" s="1"/>
  <c r="L8" i="14" s="1"/>
  <c r="L11" i="14"/>
  <c r="D22" i="25"/>
  <c r="D14" i="25"/>
  <c r="D15" i="25"/>
  <c r="D16" i="25"/>
  <c r="D17" i="25"/>
  <c r="D18" i="25"/>
  <c r="D19" i="25"/>
  <c r="D20" i="25"/>
  <c r="D21" i="25"/>
  <c r="D13" i="25"/>
  <c r="L9" i="14" l="1"/>
  <c r="L10" i="14" s="1"/>
  <c r="GO23" i="18"/>
  <c r="GO22" i="18"/>
  <c r="GO21" i="18"/>
  <c r="GO20" i="18"/>
  <c r="GO19" i="18"/>
  <c r="GO18" i="18"/>
  <c r="GO17" i="18"/>
  <c r="GO16" i="18"/>
  <c r="AN7" i="25" l="1"/>
  <c r="AN5" i="25"/>
  <c r="AN4" i="25"/>
  <c r="AG7" i="25"/>
  <c r="AG5" i="25"/>
  <c r="AG4" i="25"/>
  <c r="Z6" i="25"/>
  <c r="Z7" i="25"/>
  <c r="Z5" i="25"/>
  <c r="Z4" i="25"/>
  <c r="B1" i="25"/>
  <c r="Z8" i="25" l="1"/>
  <c r="DQ15" i="18"/>
  <c r="DQ16" i="18"/>
  <c r="DQ17" i="18"/>
  <c r="DQ18" i="18"/>
  <c r="DQ19" i="18"/>
  <c r="DQ20" i="18"/>
  <c r="DQ21" i="18"/>
  <c r="DQ22" i="18"/>
  <c r="DQ23" i="18"/>
  <c r="BC16" i="19" l="1"/>
  <c r="BB16" i="19"/>
  <c r="BA16" i="19"/>
  <c r="AZ16" i="19"/>
  <c r="AY16" i="19"/>
  <c r="AX16" i="19"/>
  <c r="AW16" i="19"/>
  <c r="AV16" i="19"/>
  <c r="AU16" i="19"/>
  <c r="AT16" i="19"/>
  <c r="BC3" i="19"/>
  <c r="BC13" i="19" s="1"/>
  <c r="BB3" i="19"/>
  <c r="BB6" i="19" s="1"/>
  <c r="BA3" i="19"/>
  <c r="BA15" i="19" s="1"/>
  <c r="AZ3" i="19"/>
  <c r="AZ8" i="19" s="1"/>
  <c r="AY3" i="19"/>
  <c r="AY4" i="19" s="1"/>
  <c r="AX3" i="19"/>
  <c r="AX10" i="19" s="1"/>
  <c r="AW3" i="19"/>
  <c r="BS14" i="19" s="1"/>
  <c r="AV3" i="19"/>
  <c r="AV12" i="19" s="1"/>
  <c r="AU3" i="19"/>
  <c r="AU5" i="19" s="1"/>
  <c r="AT3" i="19"/>
  <c r="BP5" i="19" s="1"/>
  <c r="AR16" i="19"/>
  <c r="AQ16" i="19"/>
  <c r="AP16" i="19"/>
  <c r="AO16" i="19"/>
  <c r="AN16" i="19"/>
  <c r="AM16" i="19"/>
  <c r="AL16" i="19"/>
  <c r="AK16" i="19"/>
  <c r="AJ16" i="19"/>
  <c r="AI16" i="19"/>
  <c r="BE19" i="19" s="1"/>
  <c r="AR3" i="19"/>
  <c r="AQ3" i="19"/>
  <c r="AP3" i="19"/>
  <c r="AO3" i="19"/>
  <c r="AN3" i="19"/>
  <c r="AM3" i="19"/>
  <c r="AL3" i="19"/>
  <c r="AK3" i="19"/>
  <c r="AJ3" i="19"/>
  <c r="AI3" i="19"/>
  <c r="D7" i="24"/>
  <c r="D8" i="24"/>
  <c r="D9" i="24"/>
  <c r="D10" i="24"/>
  <c r="D11" i="24"/>
  <c r="D12" i="24"/>
  <c r="D13" i="24"/>
  <c r="D14" i="24"/>
  <c r="D15" i="24"/>
  <c r="D6" i="24"/>
  <c r="BU8" i="19" l="1"/>
  <c r="BU9" i="19"/>
  <c r="BV9" i="19"/>
  <c r="BW9" i="19"/>
  <c r="BW14" i="19"/>
  <c r="BV15" i="19"/>
  <c r="AX4" i="19"/>
  <c r="BT8" i="19"/>
  <c r="AW4" i="19"/>
  <c r="AZ15" i="19"/>
  <c r="BR11" i="19"/>
  <c r="BS11" i="19"/>
  <c r="AY15" i="19"/>
  <c r="BR6" i="19"/>
  <c r="AX15" i="19"/>
  <c r="BQ11" i="19"/>
  <c r="BV6" i="19"/>
  <c r="BU11" i="19"/>
  <c r="AW15" i="19"/>
  <c r="BW6" i="19"/>
  <c r="BV11" i="19"/>
  <c r="AZ11" i="19"/>
  <c r="BS7" i="19"/>
  <c r="BQ12" i="19"/>
  <c r="AY11" i="19"/>
  <c r="BT7" i="19"/>
  <c r="BV12" i="19"/>
  <c r="AW10" i="19"/>
  <c r="BU7" i="19"/>
  <c r="BT14" i="19"/>
  <c r="AZ9" i="19"/>
  <c r="AV4" i="19"/>
  <c r="AU4" i="19"/>
  <c r="BV7" i="19"/>
  <c r="BU14" i="19"/>
  <c r="AX8" i="19"/>
  <c r="BQ6" i="19"/>
  <c r="BT11" i="19"/>
  <c r="BQ8" i="19"/>
  <c r="BV14" i="19"/>
  <c r="AW8" i="19"/>
  <c r="BP19" i="19"/>
  <c r="BP18" i="19"/>
  <c r="AU12" i="19"/>
  <c r="BA11" i="19"/>
  <c r="BQ15" i="19"/>
  <c r="AT5" i="19"/>
  <c r="AT6" i="19"/>
  <c r="AU10" i="19"/>
  <c r="AT7" i="19"/>
  <c r="BA9" i="19"/>
  <c r="BW7" i="19"/>
  <c r="AY8" i="19"/>
  <c r="BQ9" i="19"/>
  <c r="BQ13" i="19"/>
  <c r="BA13" i="19"/>
  <c r="BA6" i="19"/>
  <c r="BU5" i="19"/>
  <c r="BR9" i="19"/>
  <c r="BR13" i="19"/>
  <c r="AZ13" i="19"/>
  <c r="AZ6" i="19"/>
  <c r="AV8" i="19"/>
  <c r="BV5" i="19"/>
  <c r="BS9" i="19"/>
  <c r="BS13" i="19"/>
  <c r="AY13" i="19"/>
  <c r="AY6" i="19"/>
  <c r="BW12" i="19"/>
  <c r="AU15" i="19"/>
  <c r="BW5" i="19"/>
  <c r="BT9" i="19"/>
  <c r="BW13" i="19"/>
  <c r="AX13" i="19"/>
  <c r="AX6" i="19"/>
  <c r="BY10" i="19"/>
  <c r="BC11" i="19"/>
  <c r="AV10" i="19"/>
  <c r="BB11" i="19"/>
  <c r="BX10" i="19"/>
  <c r="BX14" i="19"/>
  <c r="AV15" i="19"/>
  <c r="BB9" i="19"/>
  <c r="AU8" i="19"/>
  <c r="AW6" i="19"/>
  <c r="BY14" i="19"/>
  <c r="AW13" i="19"/>
  <c r="BC7" i="19"/>
  <c r="AV6" i="19"/>
  <c r="BY7" i="19"/>
  <c r="BC14" i="19"/>
  <c r="AV13" i="19"/>
  <c r="AX11" i="19"/>
  <c r="BB7" i="19"/>
  <c r="AU6" i="19"/>
  <c r="BS6" i="19"/>
  <c r="BX9" i="19"/>
  <c r="BT13" i="19"/>
  <c r="BR15" i="19"/>
  <c r="AT8" i="19"/>
  <c r="BB14" i="19"/>
  <c r="AU13" i="19"/>
  <c r="AW11" i="19"/>
  <c r="AY9" i="19"/>
  <c r="BA7" i="19"/>
  <c r="BC5" i="19"/>
  <c r="BX5" i="19"/>
  <c r="BC9" i="19"/>
  <c r="BT6" i="19"/>
  <c r="BR8" i="19"/>
  <c r="BY9" i="19"/>
  <c r="BW11" i="19"/>
  <c r="BU13" i="19"/>
  <c r="BS15" i="19"/>
  <c r="AT9" i="19"/>
  <c r="BA14" i="19"/>
  <c r="BC12" i="19"/>
  <c r="AV11" i="19"/>
  <c r="AX9" i="19"/>
  <c r="AZ7" i="19"/>
  <c r="BB5" i="19"/>
  <c r="BY12" i="19"/>
  <c r="BU6" i="19"/>
  <c r="BS8" i="19"/>
  <c r="BQ10" i="19"/>
  <c r="BX11" i="19"/>
  <c r="BV13" i="19"/>
  <c r="BT15" i="19"/>
  <c r="AT10" i="19"/>
  <c r="AZ14" i="19"/>
  <c r="BB12" i="19"/>
  <c r="AU11" i="19"/>
  <c r="AW9" i="19"/>
  <c r="AY7" i="19"/>
  <c r="BA5" i="19"/>
  <c r="BR10" i="19"/>
  <c r="BY11" i="19"/>
  <c r="BU15" i="19"/>
  <c r="AT11" i="19"/>
  <c r="AY14" i="19"/>
  <c r="BA12" i="19"/>
  <c r="BC10" i="19"/>
  <c r="AV9" i="19"/>
  <c r="AX7" i="19"/>
  <c r="AZ5" i="19"/>
  <c r="BB13" i="19"/>
  <c r="BY5" i="19"/>
  <c r="BX13" i="19"/>
  <c r="BC4" i="19"/>
  <c r="AT12" i="19"/>
  <c r="AX14" i="19"/>
  <c r="AZ12" i="19"/>
  <c r="BB10" i="19"/>
  <c r="AU9" i="19"/>
  <c r="AW7" i="19"/>
  <c r="AY5" i="19"/>
  <c r="BX12" i="19"/>
  <c r="BQ5" i="19"/>
  <c r="BX6" i="19"/>
  <c r="BV8" i="19"/>
  <c r="BT10" i="19"/>
  <c r="BR12" i="19"/>
  <c r="BY13" i="19"/>
  <c r="BW15" i="19"/>
  <c r="BB4" i="19"/>
  <c r="AT13" i="19"/>
  <c r="AW14" i="19"/>
  <c r="AY12" i="19"/>
  <c r="BA10" i="19"/>
  <c r="BC8" i="19"/>
  <c r="AV7" i="19"/>
  <c r="AX5" i="19"/>
  <c r="BR5" i="19"/>
  <c r="BY6" i="19"/>
  <c r="BW8" i="19"/>
  <c r="BU10" i="19"/>
  <c r="BS12" i="19"/>
  <c r="BQ14" i="19"/>
  <c r="BX15" i="19"/>
  <c r="BA4" i="19"/>
  <c r="BC15" i="19"/>
  <c r="AV14" i="19"/>
  <c r="AX12" i="19"/>
  <c r="AZ10" i="19"/>
  <c r="BB8" i="19"/>
  <c r="AU7" i="19"/>
  <c r="AW5" i="19"/>
  <c r="BX7" i="19"/>
  <c r="BS5" i="19"/>
  <c r="BQ7" i="19"/>
  <c r="BX8" i="19"/>
  <c r="BV10" i="19"/>
  <c r="BT12" i="19"/>
  <c r="BR14" i="19"/>
  <c r="BY15" i="19"/>
  <c r="AZ4" i="19"/>
  <c r="BB15" i="19"/>
  <c r="AU14" i="19"/>
  <c r="AW12" i="19"/>
  <c r="AY10" i="19"/>
  <c r="BA8" i="19"/>
  <c r="BC6" i="19"/>
  <c r="AV5" i="19"/>
  <c r="BS10" i="19"/>
  <c r="BT5" i="19"/>
  <c r="BR7" i="19"/>
  <c r="BY8" i="19"/>
  <c r="BW10" i="19"/>
  <c r="BU12" i="19"/>
  <c r="AT14" i="19"/>
  <c r="BP9" i="19"/>
  <c r="BP14" i="19"/>
  <c r="BP6" i="19"/>
  <c r="BP12" i="19"/>
  <c r="BP11" i="19"/>
  <c r="BP15" i="19"/>
  <c r="BP8" i="19"/>
  <c r="BP13" i="19"/>
  <c r="BP10" i="19"/>
  <c r="BP7" i="19"/>
  <c r="E3" i="14"/>
  <c r="D2" i="24" s="1"/>
  <c r="C7" i="24"/>
  <c r="C8" i="24"/>
  <c r="C9" i="24"/>
  <c r="E9" i="24" s="1"/>
  <c r="F9" i="24" s="1"/>
  <c r="C10" i="24"/>
  <c r="E10" i="24" s="1"/>
  <c r="F10" i="24" s="1"/>
  <c r="C11" i="24"/>
  <c r="E11" i="24" s="1"/>
  <c r="F11" i="24" s="1"/>
  <c r="C12" i="24"/>
  <c r="E12" i="24" s="1"/>
  <c r="F12" i="24" s="1"/>
  <c r="C13" i="24"/>
  <c r="E13" i="24" s="1"/>
  <c r="F13" i="24" s="1"/>
  <c r="C14" i="24"/>
  <c r="E14" i="24" s="1"/>
  <c r="F14" i="24" s="1"/>
  <c r="C15" i="24"/>
  <c r="E15" i="24" s="1"/>
  <c r="F15" i="24" s="1"/>
  <c r="C6" i="24"/>
  <c r="C2" i="24"/>
  <c r="EK67" i="18" l="1"/>
  <c r="EK44" i="18"/>
  <c r="EK66" i="18"/>
  <c r="EK43" i="18"/>
  <c r="EK42" i="18"/>
  <c r="EK65" i="18"/>
  <c r="EK41" i="18"/>
  <c r="EK64" i="18"/>
  <c r="EK40" i="18"/>
  <c r="EK63" i="18"/>
  <c r="EK39" i="18"/>
  <c r="EK62" i="18"/>
  <c r="E8" i="24"/>
  <c r="F8" i="24" s="1"/>
  <c r="EK37" i="18" s="1"/>
  <c r="EK38" i="18"/>
  <c r="EK61" i="18"/>
  <c r="E7" i="24"/>
  <c r="E6" i="24"/>
  <c r="B5" i="23"/>
  <c r="EK60" i="18" l="1"/>
  <c r="AA73" i="18"/>
  <c r="AA50" i="18"/>
  <c r="AA26" i="18"/>
  <c r="B7" i="23"/>
  <c r="B6" i="23"/>
  <c r="AO14" i="20" l="1"/>
  <c r="L30" i="20" s="1"/>
  <c r="DJ10" i="18"/>
  <c r="O39" i="19"/>
  <c r="O37" i="19"/>
  <c r="O35" i="19"/>
  <c r="O33" i="19"/>
  <c r="O31" i="19"/>
  <c r="O29" i="19"/>
  <c r="O27" i="19"/>
  <c r="O25" i="19"/>
  <c r="O23" i="19"/>
  <c r="DQ14" i="18"/>
  <c r="O21" i="19"/>
  <c r="S27" i="20" l="1"/>
  <c r="S29" i="20"/>
  <c r="S25" i="20"/>
  <c r="S33" i="20"/>
  <c r="S26" i="20"/>
  <c r="S28" i="20"/>
  <c r="S30" i="20"/>
  <c r="S32" i="20"/>
  <c r="S34" i="20"/>
  <c r="L25" i="20"/>
  <c r="L27" i="20"/>
  <c r="L29" i="20"/>
  <c r="L31" i="20"/>
  <c r="L33" i="20"/>
  <c r="L26" i="20"/>
  <c r="L28" i="20"/>
  <c r="L32" i="20"/>
  <c r="L34" i="20"/>
  <c r="S31" i="20"/>
  <c r="AB15" i="19" l="1"/>
  <c r="P5" i="19" l="1"/>
  <c r="B1" i="18"/>
  <c r="D3" i="14"/>
  <c r="NW15" i="18" l="1"/>
  <c r="NW16" i="18"/>
  <c r="NW17" i="18"/>
  <c r="NW18" i="18"/>
  <c r="NW19" i="18"/>
  <c r="NW20" i="18"/>
  <c r="NW21" i="18"/>
  <c r="NW22" i="18"/>
  <c r="NW23" i="18"/>
  <c r="NW14" i="18"/>
  <c r="AL3" i="18" l="1"/>
  <c r="LZ15" i="18" l="1"/>
  <c r="LZ16" i="18"/>
  <c r="LZ17" i="18"/>
  <c r="LZ18" i="18"/>
  <c r="LZ19" i="18"/>
  <c r="LZ20" i="18"/>
  <c r="LZ21" i="18"/>
  <c r="LZ22" i="18"/>
  <c r="LZ23" i="18"/>
  <c r="LZ14" i="18"/>
  <c r="C3" i="14" l="1"/>
  <c r="AP79" i="18" l="1"/>
  <c r="AP56" i="18"/>
  <c r="S35" i="20"/>
  <c r="L35" i="20"/>
  <c r="Z34" i="20"/>
  <c r="Z33" i="20"/>
  <c r="Z32" i="20"/>
  <c r="Z31" i="20"/>
  <c r="Z30" i="20"/>
  <c r="Z29" i="20"/>
  <c r="Z28" i="20"/>
  <c r="Z27" i="20"/>
  <c r="Z26" i="20"/>
  <c r="Z25" i="20"/>
  <c r="EW24" i="18"/>
  <c r="EZ24" i="18"/>
  <c r="FC24" i="18"/>
  <c r="FF24" i="18"/>
  <c r="FI24" i="18"/>
  <c r="FL24" i="18"/>
  <c r="FO24" i="18"/>
  <c r="FR24" i="18"/>
  <c r="FU24" i="18"/>
  <c r="FX24" i="18"/>
  <c r="GA24" i="18"/>
  <c r="ET24" i="18"/>
  <c r="GD15" i="18" l="1"/>
  <c r="GD16" i="18"/>
  <c r="GD17" i="18"/>
  <c r="GD18" i="18"/>
  <c r="GD19" i="18"/>
  <c r="GD20" i="18"/>
  <c r="GD21" i="18"/>
  <c r="GD22" i="18"/>
  <c r="GD23" i="18"/>
  <c r="GD14" i="18"/>
  <c r="B15" i="19"/>
  <c r="B14" i="19"/>
  <c r="B13" i="19"/>
  <c r="B12" i="19"/>
  <c r="B11" i="19"/>
  <c r="B10" i="19"/>
  <c r="B9" i="19"/>
  <c r="B8" i="19"/>
  <c r="B7" i="19"/>
  <c r="B6" i="19"/>
  <c r="I5" i="19"/>
  <c r="I15" i="19" l="1"/>
  <c r="I14" i="19"/>
  <c r="I10" i="19"/>
  <c r="I11" i="19"/>
  <c r="I12" i="19"/>
  <c r="I13" i="19"/>
  <c r="I9" i="19"/>
  <c r="I8" i="19"/>
  <c r="I6" i="19"/>
  <c r="I7" i="19"/>
  <c r="P7" i="19"/>
  <c r="P9" i="19"/>
  <c r="P13" i="19"/>
  <c r="P14" i="19"/>
  <c r="P11" i="19"/>
  <c r="P15" i="19"/>
  <c r="P8" i="19"/>
  <c r="P12" i="19"/>
  <c r="P6" i="19"/>
  <c r="P10" i="19"/>
  <c r="GD24" i="18"/>
  <c r="GH14" i="18"/>
  <c r="AP33" i="18"/>
  <c r="AN18" i="20" l="1"/>
  <c r="P5" i="18"/>
  <c r="AR21" i="19"/>
  <c r="AQ21" i="19"/>
  <c r="AP21" i="19"/>
  <c r="AO21" i="19"/>
  <c r="AN21" i="19"/>
  <c r="AM21" i="19"/>
  <c r="AL21" i="19"/>
  <c r="AK21" i="19"/>
  <c r="AJ21" i="19"/>
  <c r="R15" i="18"/>
  <c r="L14" i="25" s="1"/>
  <c r="R16" i="18"/>
  <c r="L15" i="25" s="1"/>
  <c r="R17" i="18"/>
  <c r="R18" i="18"/>
  <c r="R19" i="18"/>
  <c r="R20" i="18"/>
  <c r="R21" i="18"/>
  <c r="R22" i="18"/>
  <c r="R23" i="18"/>
  <c r="AI21" i="19"/>
  <c r="L16" i="25" l="1"/>
  <c r="IQ17" i="18"/>
  <c r="IT17" i="18"/>
  <c r="IW17" i="18"/>
  <c r="IZ17" i="18"/>
  <c r="GT17" i="18"/>
  <c r="JC17" i="18"/>
  <c r="GW17" i="18"/>
  <c r="JF17" i="18"/>
  <c r="GZ17" i="18"/>
  <c r="JI17" i="18"/>
  <c r="MZ17" i="18" s="1"/>
  <c r="HC17" i="18"/>
  <c r="KQ17" i="18" s="1"/>
  <c r="JL17" i="18"/>
  <c r="HF17" i="18"/>
  <c r="HR17" i="18"/>
  <c r="LF17" i="18" s="1"/>
  <c r="HX17" i="18"/>
  <c r="IA17" i="18"/>
  <c r="JO17" i="18"/>
  <c r="HI17" i="18"/>
  <c r="JR17" i="18"/>
  <c r="HL17" i="18"/>
  <c r="KZ17" i="18" s="1"/>
  <c r="HU17" i="18"/>
  <c r="JU17" i="18"/>
  <c r="NL17" i="18" s="1"/>
  <c r="HO17" i="18"/>
  <c r="LC17" i="18" s="1"/>
  <c r="IN17" i="18"/>
  <c r="L18" i="25"/>
  <c r="JO19" i="18"/>
  <c r="HI19" i="18"/>
  <c r="GZ19" i="18"/>
  <c r="JR19" i="18"/>
  <c r="HL19" i="18"/>
  <c r="JI19" i="18"/>
  <c r="JU19" i="18"/>
  <c r="HO19" i="18"/>
  <c r="JF19" i="18"/>
  <c r="HR19" i="18"/>
  <c r="HU19" i="18"/>
  <c r="GT19" i="18"/>
  <c r="HX19" i="18"/>
  <c r="IA19" i="18"/>
  <c r="JC19" i="18"/>
  <c r="IN19" i="18"/>
  <c r="GW19" i="18"/>
  <c r="IQ19" i="18"/>
  <c r="IT19" i="18"/>
  <c r="IZ19" i="18"/>
  <c r="IW19" i="18"/>
  <c r="HC19" i="18"/>
  <c r="JL19" i="18"/>
  <c r="HF19" i="18"/>
  <c r="L17" i="25"/>
  <c r="JC18" i="18"/>
  <c r="GW18" i="18"/>
  <c r="IA18" i="18"/>
  <c r="JF18" i="18"/>
  <c r="GZ18" i="18"/>
  <c r="IQ18" i="18"/>
  <c r="JI18" i="18"/>
  <c r="HC18" i="18"/>
  <c r="HX18" i="18"/>
  <c r="IN18" i="18"/>
  <c r="JL18" i="18"/>
  <c r="HF18" i="18"/>
  <c r="IT18" i="18"/>
  <c r="JO18" i="18"/>
  <c r="HI18" i="18"/>
  <c r="JR18" i="18"/>
  <c r="HL18" i="18"/>
  <c r="IW18" i="18"/>
  <c r="JU18" i="18"/>
  <c r="HO18" i="18"/>
  <c r="HR18" i="18"/>
  <c r="HU18" i="18"/>
  <c r="GT18" i="18"/>
  <c r="IZ18" i="18"/>
  <c r="L22" i="25"/>
  <c r="JO23" i="18"/>
  <c r="HI23" i="18"/>
  <c r="IZ23" i="18"/>
  <c r="JC23" i="18"/>
  <c r="JI23" i="18"/>
  <c r="JR23" i="18"/>
  <c r="HL23" i="18"/>
  <c r="IW23" i="18"/>
  <c r="GT23" i="18"/>
  <c r="JU23" i="18"/>
  <c r="HO23" i="18"/>
  <c r="HR23" i="18"/>
  <c r="GW23" i="18"/>
  <c r="HF23" i="18"/>
  <c r="HU23" i="18"/>
  <c r="GZ23" i="18"/>
  <c r="HX23" i="18"/>
  <c r="IA23" i="18"/>
  <c r="IN23" i="18"/>
  <c r="IQ23" i="18"/>
  <c r="IT23" i="18"/>
  <c r="JF23" i="18"/>
  <c r="JL23" i="18"/>
  <c r="HC23" i="18"/>
  <c r="L21" i="25"/>
  <c r="JC22" i="18"/>
  <c r="GW22" i="18"/>
  <c r="HX22" i="18"/>
  <c r="JF22" i="18"/>
  <c r="GZ22" i="18"/>
  <c r="JI22" i="18"/>
  <c r="MZ22" i="18" s="1"/>
  <c r="HC22" i="18"/>
  <c r="JL22" i="18"/>
  <c r="HF22" i="18"/>
  <c r="IN22" i="18"/>
  <c r="ME22" i="18" s="1"/>
  <c r="JO22" i="18"/>
  <c r="HI22" i="18"/>
  <c r="IA22" i="18"/>
  <c r="IQ22" i="18"/>
  <c r="IW22" i="18"/>
  <c r="JR22" i="18"/>
  <c r="HL22" i="18"/>
  <c r="JU22" i="18"/>
  <c r="NL22" i="18" s="1"/>
  <c r="HO22" i="18"/>
  <c r="HR22" i="18"/>
  <c r="HU22" i="18"/>
  <c r="IT22" i="18"/>
  <c r="MK22" i="18" s="1"/>
  <c r="GT22" i="18"/>
  <c r="IZ22" i="18"/>
  <c r="L20" i="25"/>
  <c r="IQ21" i="18"/>
  <c r="IT21" i="18"/>
  <c r="IW21" i="18"/>
  <c r="MN21" i="18" s="1"/>
  <c r="IZ21" i="18"/>
  <c r="GT21" i="18"/>
  <c r="KH21" i="18" s="1"/>
  <c r="ET88" i="18" s="1"/>
  <c r="IA21" i="18"/>
  <c r="JC21" i="18"/>
  <c r="GW21" i="18"/>
  <c r="HL21" i="18"/>
  <c r="JF21" i="18"/>
  <c r="MW21" i="18" s="1"/>
  <c r="GZ21" i="18"/>
  <c r="JI21" i="18"/>
  <c r="MZ21" i="18" s="1"/>
  <c r="HC21" i="18"/>
  <c r="KQ21" i="18" s="1"/>
  <c r="FC88" i="18" s="1"/>
  <c r="JL21" i="18"/>
  <c r="NC21" i="18" s="1"/>
  <c r="HF21" i="18"/>
  <c r="KT21" i="18" s="1"/>
  <c r="FF88" i="18" s="1"/>
  <c r="JO21" i="18"/>
  <c r="NF21" i="18" s="1"/>
  <c r="HI21" i="18"/>
  <c r="KW21" i="18" s="1"/>
  <c r="FI88" i="18" s="1"/>
  <c r="HO21" i="18"/>
  <c r="JR21" i="18"/>
  <c r="JU21" i="18"/>
  <c r="HU21" i="18"/>
  <c r="LI21" i="18" s="1"/>
  <c r="FU88" i="18" s="1"/>
  <c r="HR21" i="18"/>
  <c r="LF21" i="18" s="1"/>
  <c r="FR88" i="18" s="1"/>
  <c r="HX21" i="18"/>
  <c r="LL21" i="18" s="1"/>
  <c r="FX88" i="18" s="1"/>
  <c r="IN21" i="18"/>
  <c r="ME21" i="18" s="1"/>
  <c r="L19" i="25"/>
  <c r="HU20" i="18"/>
  <c r="LI20" i="18" s="1"/>
  <c r="FU87" i="18" s="1"/>
  <c r="HX20" i="18"/>
  <c r="LL20" i="18" s="1"/>
  <c r="FX87" i="18" s="1"/>
  <c r="HL20" i="18"/>
  <c r="IA20" i="18"/>
  <c r="LO20" i="18" s="1"/>
  <c r="GA87" i="18" s="1"/>
  <c r="HI20" i="18"/>
  <c r="IN20" i="18"/>
  <c r="ME20" i="18" s="1"/>
  <c r="GZ20" i="18"/>
  <c r="KN20" i="18" s="1"/>
  <c r="EZ87" i="18" s="1"/>
  <c r="IQ20" i="18"/>
  <c r="MH20" i="18" s="1"/>
  <c r="IT20" i="18"/>
  <c r="MK20" i="18" s="1"/>
  <c r="IW20" i="18"/>
  <c r="MN20" i="18" s="1"/>
  <c r="HC20" i="18"/>
  <c r="KQ20" i="18" s="1"/>
  <c r="FC87" i="18" s="1"/>
  <c r="HF20" i="18"/>
  <c r="KT20" i="18" s="1"/>
  <c r="FF87" i="18" s="1"/>
  <c r="JU20" i="18"/>
  <c r="NL20" i="18" s="1"/>
  <c r="IZ20" i="18"/>
  <c r="MQ20" i="18" s="1"/>
  <c r="GT20" i="18"/>
  <c r="KH20" i="18" s="1"/>
  <c r="ET87" i="18" s="1"/>
  <c r="HR20" i="18"/>
  <c r="LF20" i="18" s="1"/>
  <c r="FR87" i="18" s="1"/>
  <c r="JC20" i="18"/>
  <c r="MT20" i="18" s="1"/>
  <c r="GW20" i="18"/>
  <c r="KK20" i="18" s="1"/>
  <c r="EW87" i="18" s="1"/>
  <c r="JL20" i="18"/>
  <c r="NC20" i="18" s="1"/>
  <c r="JO20" i="18"/>
  <c r="NF20" i="18" s="1"/>
  <c r="JF20" i="18"/>
  <c r="MW20" i="18" s="1"/>
  <c r="JI20" i="18"/>
  <c r="MZ20" i="18" s="1"/>
  <c r="JR20" i="18"/>
  <c r="NI20" i="18" s="1"/>
  <c r="HO20" i="18"/>
  <c r="LC20" i="18" s="1"/>
  <c r="FO87" i="18" s="1"/>
  <c r="IZ15" i="18"/>
  <c r="MQ15" i="18" s="1"/>
  <c r="JU15" i="18"/>
  <c r="NL15" i="18" s="1"/>
  <c r="JC15" i="18"/>
  <c r="MT15" i="18" s="1"/>
  <c r="JF15" i="18"/>
  <c r="MW15" i="18" s="1"/>
  <c r="IN15" i="18"/>
  <c r="IT15" i="18"/>
  <c r="MK15" i="18" s="1"/>
  <c r="JI15" i="18"/>
  <c r="MZ15" i="18" s="1"/>
  <c r="JR15" i="18"/>
  <c r="NI15" i="18" s="1"/>
  <c r="IQ15" i="18"/>
  <c r="MH15" i="18" s="1"/>
  <c r="JL15" i="18"/>
  <c r="NC15" i="18" s="1"/>
  <c r="JO15" i="18"/>
  <c r="NF15" i="18" s="1"/>
  <c r="IW15" i="18"/>
  <c r="MN15" i="18" s="1"/>
  <c r="JO16" i="18"/>
  <c r="NF16" i="18" s="1"/>
  <c r="JR16" i="18"/>
  <c r="NI16" i="18" s="1"/>
  <c r="JU16" i="18"/>
  <c r="NL16" i="18" s="1"/>
  <c r="IN16" i="18"/>
  <c r="ME16" i="18" s="1"/>
  <c r="IQ16" i="18"/>
  <c r="MH16" i="18" s="1"/>
  <c r="IZ16" i="18"/>
  <c r="MQ16" i="18" s="1"/>
  <c r="JC16" i="18"/>
  <c r="MT16" i="18" s="1"/>
  <c r="JF16" i="18"/>
  <c r="MW16" i="18" s="1"/>
  <c r="JI16" i="18"/>
  <c r="MZ16" i="18" s="1"/>
  <c r="IT16" i="18"/>
  <c r="MK16" i="18" s="1"/>
  <c r="IW16" i="18"/>
  <c r="MN16" i="18" s="1"/>
  <c r="JL16" i="18"/>
  <c r="NC16" i="18" s="1"/>
  <c r="HF15" i="18"/>
  <c r="HL15" i="18"/>
  <c r="KZ15" i="18" s="1"/>
  <c r="HR15" i="18"/>
  <c r="LF15" i="18" s="1"/>
  <c r="HX15" i="18"/>
  <c r="LL15" i="18" s="1"/>
  <c r="GT15" i="18"/>
  <c r="KH15" i="18" s="1"/>
  <c r="GZ15" i="18"/>
  <c r="KN15" i="18" s="1"/>
  <c r="HI15" i="18"/>
  <c r="KW15" i="18" s="1"/>
  <c r="HO15" i="18"/>
  <c r="LC15" i="18" s="1"/>
  <c r="HU15" i="18"/>
  <c r="LI15" i="18" s="1"/>
  <c r="IA15" i="18"/>
  <c r="LO15" i="18" s="1"/>
  <c r="HC15" i="18"/>
  <c r="KQ15" i="18" s="1"/>
  <c r="GW15" i="18"/>
  <c r="KK15" i="18" s="1"/>
  <c r="HU16" i="18"/>
  <c r="LI16" i="18" s="1"/>
  <c r="HX16" i="18"/>
  <c r="LL16" i="18" s="1"/>
  <c r="IA16" i="18"/>
  <c r="LO16" i="18" s="1"/>
  <c r="GT16" i="18"/>
  <c r="KH16" i="18" s="1"/>
  <c r="GW16" i="18"/>
  <c r="KK16" i="18" s="1"/>
  <c r="HC16" i="18"/>
  <c r="KQ16" i="18" s="1"/>
  <c r="HF16" i="18"/>
  <c r="KT16" i="18" s="1"/>
  <c r="HI16" i="18"/>
  <c r="KW16" i="18" s="1"/>
  <c r="HL16" i="18"/>
  <c r="KZ16" i="18" s="1"/>
  <c r="HR16" i="18"/>
  <c r="LF16" i="18" s="1"/>
  <c r="GZ16" i="18"/>
  <c r="KN16" i="18" s="1"/>
  <c r="HO16" i="18"/>
  <c r="LC16" i="18" s="1"/>
  <c r="F7" i="24"/>
  <c r="EK59" i="18" s="1"/>
  <c r="BH7" i="19"/>
  <c r="AL7" i="19" s="1"/>
  <c r="BH6" i="19"/>
  <c r="AL6" i="19" s="1"/>
  <c r="BH14" i="19"/>
  <c r="AL14" i="19" s="1"/>
  <c r="BH8" i="19"/>
  <c r="AL8" i="19" s="1"/>
  <c r="BH11" i="19"/>
  <c r="AL11" i="19" s="1"/>
  <c r="BH15" i="19"/>
  <c r="BH10" i="19"/>
  <c r="AL10" i="19" s="1"/>
  <c r="BH5" i="19"/>
  <c r="AL5" i="19" s="1"/>
  <c r="BH9" i="19"/>
  <c r="AL9" i="19" s="1"/>
  <c r="BH12" i="19"/>
  <c r="AL12" i="19" s="1"/>
  <c r="BH13" i="19"/>
  <c r="AL13" i="19" s="1"/>
  <c r="BI12" i="19"/>
  <c r="AM12" i="19" s="1"/>
  <c r="BI7" i="19"/>
  <c r="AM7" i="19" s="1"/>
  <c r="BI9" i="19"/>
  <c r="AM9" i="19" s="1"/>
  <c r="BI14" i="19"/>
  <c r="AM14" i="19" s="1"/>
  <c r="BI8" i="19"/>
  <c r="AM8" i="19" s="1"/>
  <c r="BI10" i="19"/>
  <c r="AM10" i="19" s="1"/>
  <c r="BI5" i="19"/>
  <c r="BI13" i="19"/>
  <c r="AM13" i="19" s="1"/>
  <c r="BI15" i="19"/>
  <c r="BI6" i="19"/>
  <c r="AM6" i="19" s="1"/>
  <c r="BI11" i="19"/>
  <c r="AM11" i="19" s="1"/>
  <c r="BG10" i="19"/>
  <c r="AK10" i="19" s="1"/>
  <c r="BG7" i="19"/>
  <c r="AK7" i="19" s="1"/>
  <c r="BG9" i="19"/>
  <c r="AK9" i="19" s="1"/>
  <c r="BG12" i="19"/>
  <c r="AK12" i="19" s="1"/>
  <c r="BG14" i="19"/>
  <c r="AK14" i="19" s="1"/>
  <c r="BG8" i="19"/>
  <c r="AK8" i="19" s="1"/>
  <c r="BG13" i="19"/>
  <c r="AK13" i="19" s="1"/>
  <c r="BG15" i="19"/>
  <c r="BG6" i="19"/>
  <c r="AK6" i="19" s="1"/>
  <c r="BG11" i="19"/>
  <c r="AK11" i="19" s="1"/>
  <c r="BG5" i="19"/>
  <c r="BK5" i="19"/>
  <c r="AO5" i="19" s="1"/>
  <c r="BK12" i="19"/>
  <c r="AO12" i="19" s="1"/>
  <c r="BK8" i="19"/>
  <c r="AO8" i="19" s="1"/>
  <c r="BK11" i="19"/>
  <c r="AO11" i="19" s="1"/>
  <c r="BK13" i="19"/>
  <c r="AO13" i="19" s="1"/>
  <c r="BK9" i="19"/>
  <c r="AO9" i="19" s="1"/>
  <c r="BK7" i="19"/>
  <c r="AO7" i="19" s="1"/>
  <c r="BK15" i="19"/>
  <c r="BK6" i="19"/>
  <c r="AO6" i="19" s="1"/>
  <c r="BK14" i="19"/>
  <c r="AO14" i="19" s="1"/>
  <c r="BK10" i="19"/>
  <c r="AO10" i="19" s="1"/>
  <c r="BN5" i="19"/>
  <c r="AR5" i="19" s="1"/>
  <c r="BN13" i="19"/>
  <c r="AR13" i="19" s="1"/>
  <c r="BN7" i="19"/>
  <c r="AR7" i="19" s="1"/>
  <c r="BN12" i="19"/>
  <c r="AR12" i="19" s="1"/>
  <c r="BN10" i="19"/>
  <c r="AR10" i="19" s="1"/>
  <c r="BN15" i="19"/>
  <c r="BN8" i="19"/>
  <c r="AR8" i="19" s="1"/>
  <c r="BN11" i="19"/>
  <c r="AR11" i="19" s="1"/>
  <c r="BN9" i="19"/>
  <c r="AR9" i="19" s="1"/>
  <c r="BN6" i="19"/>
  <c r="AR6" i="19" s="1"/>
  <c r="BN14" i="19"/>
  <c r="AR14" i="19" s="1"/>
  <c r="BJ13" i="19"/>
  <c r="AN13" i="19" s="1"/>
  <c r="BJ11" i="19"/>
  <c r="AN11" i="19" s="1"/>
  <c r="BJ6" i="19"/>
  <c r="AN6" i="19" s="1"/>
  <c r="BJ12" i="19"/>
  <c r="AN12" i="19" s="1"/>
  <c r="BJ7" i="19"/>
  <c r="AN7" i="19" s="1"/>
  <c r="BJ9" i="19"/>
  <c r="AN9" i="19" s="1"/>
  <c r="BJ15" i="19"/>
  <c r="BJ14" i="19"/>
  <c r="AN14" i="19" s="1"/>
  <c r="BJ8" i="19"/>
  <c r="AN8" i="19" s="1"/>
  <c r="BJ10" i="19"/>
  <c r="AN10" i="19" s="1"/>
  <c r="BJ5" i="19"/>
  <c r="AN5" i="19" s="1"/>
  <c r="BM10" i="19"/>
  <c r="AQ10" i="19" s="1"/>
  <c r="BM5" i="19"/>
  <c r="AQ5" i="19" s="1"/>
  <c r="BM9" i="19"/>
  <c r="AQ9" i="19" s="1"/>
  <c r="BM8" i="19"/>
  <c r="AQ8" i="19" s="1"/>
  <c r="BM11" i="19"/>
  <c r="AQ11" i="19" s="1"/>
  <c r="BM12" i="19"/>
  <c r="AQ12" i="19" s="1"/>
  <c r="BM13" i="19"/>
  <c r="AQ13" i="19" s="1"/>
  <c r="BM7" i="19"/>
  <c r="AQ7" i="19" s="1"/>
  <c r="BM15" i="19"/>
  <c r="BM6" i="19"/>
  <c r="AQ6" i="19" s="1"/>
  <c r="BM14" i="19"/>
  <c r="AQ14" i="19" s="1"/>
  <c r="BF9" i="19"/>
  <c r="AJ9" i="19" s="1"/>
  <c r="BF12" i="19"/>
  <c r="AJ12" i="19" s="1"/>
  <c r="BF14" i="19"/>
  <c r="AJ14" i="19" s="1"/>
  <c r="BF5" i="19"/>
  <c r="BF15" i="19"/>
  <c r="BF6" i="19"/>
  <c r="BF10" i="19"/>
  <c r="AJ10" i="19" s="1"/>
  <c r="BF13" i="19"/>
  <c r="AJ13" i="19" s="1"/>
  <c r="BF7" i="19"/>
  <c r="AJ7" i="19" s="1"/>
  <c r="BF8" i="19"/>
  <c r="AJ8" i="19" s="1"/>
  <c r="BF11" i="19"/>
  <c r="AJ11" i="19" s="1"/>
  <c r="BL11" i="19"/>
  <c r="AP11" i="19" s="1"/>
  <c r="BL8" i="19"/>
  <c r="AP8" i="19" s="1"/>
  <c r="BL5" i="19"/>
  <c r="AP5" i="19" s="1"/>
  <c r="BL7" i="19"/>
  <c r="AP7" i="19" s="1"/>
  <c r="BL6" i="19"/>
  <c r="AP6" i="19" s="1"/>
  <c r="BL13" i="19"/>
  <c r="AP13" i="19" s="1"/>
  <c r="BL9" i="19"/>
  <c r="AP9" i="19" s="1"/>
  <c r="BL15" i="19"/>
  <c r="BL12" i="19"/>
  <c r="AP12" i="19" s="1"/>
  <c r="BL14" i="19"/>
  <c r="AP14" i="19" s="1"/>
  <c r="BL10" i="19"/>
  <c r="AP10" i="19" s="1"/>
  <c r="MN23" i="18"/>
  <c r="MZ23" i="18"/>
  <c r="NL23" i="18"/>
  <c r="KQ23" i="18"/>
  <c r="FC90" i="18" s="1"/>
  <c r="LC23" i="18"/>
  <c r="FO90" i="18" s="1"/>
  <c r="LO23" i="18"/>
  <c r="GA90" i="18" s="1"/>
  <c r="MQ23" i="18"/>
  <c r="NC23" i="18"/>
  <c r="KH23" i="18"/>
  <c r="ET90" i="18" s="1"/>
  <c r="KT23" i="18"/>
  <c r="FF90" i="18" s="1"/>
  <c r="LF23" i="18"/>
  <c r="FR90" i="18" s="1"/>
  <c r="MH23" i="18"/>
  <c r="MT23" i="18"/>
  <c r="NF23" i="18"/>
  <c r="KK23" i="18"/>
  <c r="EW90" i="18" s="1"/>
  <c r="KW23" i="18"/>
  <c r="FI90" i="18" s="1"/>
  <c r="LI23" i="18"/>
  <c r="FU90" i="18" s="1"/>
  <c r="MK23" i="18"/>
  <c r="MW23" i="18"/>
  <c r="NI23" i="18"/>
  <c r="KN23" i="18"/>
  <c r="EZ90" i="18" s="1"/>
  <c r="KZ23" i="18"/>
  <c r="FL90" i="18" s="1"/>
  <c r="LL23" i="18"/>
  <c r="FX90" i="18" s="1"/>
  <c r="MN22" i="18"/>
  <c r="KQ22" i="18"/>
  <c r="FC89" i="18" s="1"/>
  <c r="LC22" i="18"/>
  <c r="FO89" i="18" s="1"/>
  <c r="LO22" i="18"/>
  <c r="GA89" i="18" s="1"/>
  <c r="MQ22" i="18"/>
  <c r="NC22" i="18"/>
  <c r="KH22" i="18"/>
  <c r="ET89" i="18" s="1"/>
  <c r="KT22" i="18"/>
  <c r="FF89" i="18" s="1"/>
  <c r="LF22" i="18"/>
  <c r="FR89" i="18" s="1"/>
  <c r="MH22" i="18"/>
  <c r="MT22" i="18"/>
  <c r="NF22" i="18"/>
  <c r="KK22" i="18"/>
  <c r="EW89" i="18" s="1"/>
  <c r="KW22" i="18"/>
  <c r="FI89" i="18" s="1"/>
  <c r="LI22" i="18"/>
  <c r="FU89" i="18" s="1"/>
  <c r="MW22" i="18"/>
  <c r="NI22" i="18"/>
  <c r="KN22" i="18"/>
  <c r="EZ89" i="18" s="1"/>
  <c r="KZ22" i="18"/>
  <c r="FL89" i="18" s="1"/>
  <c r="LL22" i="18"/>
  <c r="FX89" i="18" s="1"/>
  <c r="NL21" i="18"/>
  <c r="LC21" i="18"/>
  <c r="FO88" i="18" s="1"/>
  <c r="LO21" i="18"/>
  <c r="GA88" i="18" s="1"/>
  <c r="MQ21" i="18"/>
  <c r="MH21" i="18"/>
  <c r="MT21" i="18"/>
  <c r="KK21" i="18"/>
  <c r="EW88" i="18" s="1"/>
  <c r="MK21" i="18"/>
  <c r="NI21" i="18"/>
  <c r="KN21" i="18"/>
  <c r="EZ88" i="18" s="1"/>
  <c r="KZ21" i="18"/>
  <c r="FL88" i="18" s="1"/>
  <c r="KW20" i="18"/>
  <c r="FI87" i="18" s="1"/>
  <c r="KZ20" i="18"/>
  <c r="FL87" i="18" s="1"/>
  <c r="ME19" i="18"/>
  <c r="MH19" i="18"/>
  <c r="MT19" i="18"/>
  <c r="NF19" i="18"/>
  <c r="MZ19" i="18"/>
  <c r="MQ19" i="18"/>
  <c r="MK19" i="18"/>
  <c r="MW19" i="18"/>
  <c r="NI19" i="18"/>
  <c r="MN19" i="18"/>
  <c r="NL19" i="18"/>
  <c r="NC19" i="18"/>
  <c r="ME18" i="18"/>
  <c r="MH18" i="18"/>
  <c r="MT18" i="18"/>
  <c r="NF18" i="18"/>
  <c r="MK18" i="18"/>
  <c r="MW18" i="18"/>
  <c r="NI18" i="18"/>
  <c r="MN18" i="18"/>
  <c r="MZ18" i="18"/>
  <c r="NL18" i="18"/>
  <c r="MQ18" i="18"/>
  <c r="NC18" i="18"/>
  <c r="MT17" i="18"/>
  <c r="NF17" i="18"/>
  <c r="MK17" i="18"/>
  <c r="MW17" i="18"/>
  <c r="NI17" i="18"/>
  <c r="MQ17" i="18"/>
  <c r="NC17" i="18"/>
  <c r="KK19" i="18"/>
  <c r="EW86" i="18" s="1"/>
  <c r="KW19" i="18"/>
  <c r="FI86" i="18" s="1"/>
  <c r="LI19" i="18"/>
  <c r="FU86" i="18" s="1"/>
  <c r="KN19" i="18"/>
  <c r="EZ86" i="18" s="1"/>
  <c r="KZ19" i="18"/>
  <c r="FL86" i="18" s="1"/>
  <c r="LL19" i="18"/>
  <c r="FX86" i="18" s="1"/>
  <c r="KQ19" i="18"/>
  <c r="FC86" i="18" s="1"/>
  <c r="LC19" i="18"/>
  <c r="FO86" i="18" s="1"/>
  <c r="LO19" i="18"/>
  <c r="GA86" i="18" s="1"/>
  <c r="KH19" i="18"/>
  <c r="ET86" i="18" s="1"/>
  <c r="KT19" i="18"/>
  <c r="FF86" i="18" s="1"/>
  <c r="LF19" i="18"/>
  <c r="FR86" i="18" s="1"/>
  <c r="KQ18" i="18"/>
  <c r="FC85" i="18" s="1"/>
  <c r="LC18" i="18"/>
  <c r="FO85" i="18" s="1"/>
  <c r="LO18" i="18"/>
  <c r="GA85" i="18" s="1"/>
  <c r="KH18" i="18"/>
  <c r="ET85" i="18" s="1"/>
  <c r="KT18" i="18"/>
  <c r="FF85" i="18" s="1"/>
  <c r="LF18" i="18"/>
  <c r="FR85" i="18" s="1"/>
  <c r="KK18" i="18"/>
  <c r="EW85" i="18" s="1"/>
  <c r="KW18" i="18"/>
  <c r="FI85" i="18" s="1"/>
  <c r="LI18" i="18"/>
  <c r="FU85" i="18" s="1"/>
  <c r="KN18" i="18"/>
  <c r="EZ85" i="18" s="1"/>
  <c r="KZ18" i="18"/>
  <c r="FL85" i="18" s="1"/>
  <c r="LL18" i="18"/>
  <c r="FX85" i="18" s="1"/>
  <c r="KK17" i="18"/>
  <c r="KW17" i="18"/>
  <c r="KN17" i="18"/>
  <c r="LL17" i="18"/>
  <c r="LO17" i="18"/>
  <c r="KH17" i="18"/>
  <c r="KT17" i="18"/>
  <c r="MN17" i="18"/>
  <c r="MH17" i="18"/>
  <c r="ME17" i="18"/>
  <c r="ID23" i="18"/>
  <c r="IH23" i="18"/>
  <c r="IH22" i="18"/>
  <c r="W13" i="19"/>
  <c r="W12" i="19"/>
  <c r="AO22" i="19" s="1"/>
  <c r="AO33" i="19" s="1"/>
  <c r="W15" i="19"/>
  <c r="W11" i="19"/>
  <c r="LI17" i="18"/>
  <c r="W14" i="19"/>
  <c r="W10" i="19"/>
  <c r="W9" i="19"/>
  <c r="W8" i="19"/>
  <c r="W7" i="19"/>
  <c r="AC34" i="19"/>
  <c r="AC33" i="19"/>
  <c r="AC32" i="19"/>
  <c r="AC31" i="19"/>
  <c r="AC28" i="19"/>
  <c r="AC27" i="19"/>
  <c r="AC26" i="19"/>
  <c r="AC25" i="19"/>
  <c r="AB7" i="19"/>
  <c r="AB8" i="19"/>
  <c r="AB9" i="19"/>
  <c r="AB10" i="19"/>
  <c r="AB11" i="19"/>
  <c r="AB12" i="19"/>
  <c r="AB13" i="19"/>
  <c r="AB14" i="19"/>
  <c r="AB6" i="19"/>
  <c r="ID22" i="18" l="1"/>
  <c r="JX23" i="18"/>
  <c r="ME23" i="18"/>
  <c r="NO18" i="18"/>
  <c r="NO19" i="18"/>
  <c r="LV22" i="18"/>
  <c r="NO20" i="18"/>
  <c r="NO22" i="18"/>
  <c r="JX21" i="18"/>
  <c r="JX19" i="18"/>
  <c r="NO21" i="18"/>
  <c r="NO23" i="18"/>
  <c r="JX22" i="18"/>
  <c r="JX20" i="18"/>
  <c r="JX18" i="18"/>
  <c r="NS21" i="18"/>
  <c r="LV23" i="18"/>
  <c r="LV21" i="18"/>
  <c r="NS19" i="18"/>
  <c r="NS22" i="18"/>
  <c r="NS23" i="18"/>
  <c r="LR23" i="18"/>
  <c r="NO17" i="18"/>
  <c r="JX17" i="18"/>
  <c r="EK36" i="18"/>
  <c r="KT15" i="18"/>
  <c r="LR15" i="18" s="1"/>
  <c r="GO15" i="18"/>
  <c r="NO16" i="18"/>
  <c r="JX15" i="18"/>
  <c r="ME15" i="18"/>
  <c r="HI36" i="18" s="1"/>
  <c r="ET36" i="18" s="1"/>
  <c r="JX16" i="18"/>
  <c r="AM5" i="19"/>
  <c r="AK5" i="19"/>
  <c r="BE13" i="19"/>
  <c r="AI13" i="19" s="1"/>
  <c r="BE11" i="19"/>
  <c r="AI11" i="19" s="1"/>
  <c r="BE8" i="19"/>
  <c r="AI8" i="19" s="1"/>
  <c r="BE15" i="19"/>
  <c r="BE7" i="19"/>
  <c r="AI7" i="19" s="1"/>
  <c r="BE5" i="19"/>
  <c r="BE12" i="19"/>
  <c r="BE6" i="19"/>
  <c r="AI6" i="19" s="1"/>
  <c r="BE10" i="19"/>
  <c r="AI10" i="19" s="1"/>
  <c r="BE9" i="19"/>
  <c r="AI9" i="19" s="1"/>
  <c r="BE14" i="19"/>
  <c r="AI14" i="19" s="1"/>
  <c r="AO31" i="19"/>
  <c r="AO26" i="19"/>
  <c r="ID20" i="18"/>
  <c r="AO30" i="19"/>
  <c r="AO34" i="19"/>
  <c r="AO35" i="19"/>
  <c r="AO24" i="19"/>
  <c r="KB21" i="18"/>
  <c r="AO28" i="19"/>
  <c r="KB22" i="18"/>
  <c r="AO32" i="19"/>
  <c r="AO27" i="19"/>
  <c r="AO25" i="19"/>
  <c r="AO29" i="19"/>
  <c r="NS20" i="18"/>
  <c r="KB19" i="18"/>
  <c r="KB23" i="18"/>
  <c r="NS18" i="18"/>
  <c r="LR19" i="18"/>
  <c r="LR21" i="18"/>
  <c r="LV20" i="18"/>
  <c r="IH20" i="18"/>
  <c r="IH21" i="18"/>
  <c r="KB20" i="18"/>
  <c r="LR20" i="18"/>
  <c r="LR22" i="18"/>
  <c r="IH19" i="18"/>
  <c r="LV19" i="18"/>
  <c r="ID21" i="18"/>
  <c r="GD90" i="18"/>
  <c r="GH90" i="18" s="1"/>
  <c r="GD86" i="18"/>
  <c r="GH86" i="18" s="1"/>
  <c r="GD87" i="18"/>
  <c r="GD88" i="18"/>
  <c r="GH88" i="18" s="1"/>
  <c r="GD89" i="18"/>
  <c r="GH89" i="18" s="1"/>
  <c r="LV18" i="18"/>
  <c r="ID19" i="18"/>
  <c r="HO44" i="18"/>
  <c r="EZ67" i="18" s="1"/>
  <c r="IJ44" i="18"/>
  <c r="FU67" i="18" s="1"/>
  <c r="HI44" i="18"/>
  <c r="ET67" i="18" s="1"/>
  <c r="IP44" i="18"/>
  <c r="GA67" i="18" s="1"/>
  <c r="HX44" i="18"/>
  <c r="FI67" i="18" s="1"/>
  <c r="ID44" i="18"/>
  <c r="FO44" i="18" s="1"/>
  <c r="IM44" i="18"/>
  <c r="FX67" i="18" s="1"/>
  <c r="HL44" i="18"/>
  <c r="EW44" i="18" s="1"/>
  <c r="IG44" i="18"/>
  <c r="FR67" i="18" s="1"/>
  <c r="HR44" i="18"/>
  <c r="FC44" i="18" s="1"/>
  <c r="IA44" i="18"/>
  <c r="FL67" i="18" s="1"/>
  <c r="HU44" i="18"/>
  <c r="FF44" i="18" s="1"/>
  <c r="ID18" i="18"/>
  <c r="HO43" i="18"/>
  <c r="EZ43" i="18" s="1"/>
  <c r="IJ43" i="18"/>
  <c r="FU66" i="18" s="1"/>
  <c r="HI43" i="18"/>
  <c r="ET43" i="18" s="1"/>
  <c r="IP43" i="18"/>
  <c r="GA43" i="18" s="1"/>
  <c r="HX43" i="18"/>
  <c r="FI66" i="18" s="1"/>
  <c r="ID43" i="18"/>
  <c r="FO43" i="18" s="1"/>
  <c r="IM43" i="18"/>
  <c r="FX66" i="18" s="1"/>
  <c r="HL43" i="18"/>
  <c r="EW43" i="18" s="1"/>
  <c r="IG43" i="18"/>
  <c r="FR43" i="18" s="1"/>
  <c r="HR43" i="18"/>
  <c r="FC66" i="18" s="1"/>
  <c r="IA43" i="18"/>
  <c r="FL43" i="18" s="1"/>
  <c r="HU43" i="18"/>
  <c r="FF43" i="18" s="1"/>
  <c r="GD85" i="18"/>
  <c r="GH85" i="18" s="1"/>
  <c r="HO42" i="18"/>
  <c r="EZ42" i="18" s="1"/>
  <c r="IJ42" i="18"/>
  <c r="FU42" i="18" s="1"/>
  <c r="HI42" i="18"/>
  <c r="ET65" i="18" s="1"/>
  <c r="IP42" i="18"/>
  <c r="GA65" i="18" s="1"/>
  <c r="HX42" i="18"/>
  <c r="FI42" i="18" s="1"/>
  <c r="ID42" i="18"/>
  <c r="FO42" i="18" s="1"/>
  <c r="IM42" i="18"/>
  <c r="FX65" i="18" s="1"/>
  <c r="HL42" i="18"/>
  <c r="EW42" i="18" s="1"/>
  <c r="IG42" i="18"/>
  <c r="FR42" i="18" s="1"/>
  <c r="HR42" i="18"/>
  <c r="FC65" i="18" s="1"/>
  <c r="IA42" i="18"/>
  <c r="FL42" i="18" s="1"/>
  <c r="HU42" i="18"/>
  <c r="FF42" i="18" s="1"/>
  <c r="HO41" i="18"/>
  <c r="EZ64" i="18" s="1"/>
  <c r="IJ41" i="18"/>
  <c r="FU64" i="18" s="1"/>
  <c r="ID41" i="18"/>
  <c r="FO64" i="18" s="1"/>
  <c r="HX41" i="18"/>
  <c r="FI64" i="18" s="1"/>
  <c r="IG41" i="18"/>
  <c r="FR41" i="18" s="1"/>
  <c r="HR41" i="18"/>
  <c r="FC64" i="18" s="1"/>
  <c r="IM41" i="18"/>
  <c r="FX64" i="18" s="1"/>
  <c r="HU41" i="18"/>
  <c r="FF64" i="18" s="1"/>
  <c r="HL41" i="18"/>
  <c r="EW41" i="18" s="1"/>
  <c r="IA41" i="18"/>
  <c r="FL41" i="18" s="1"/>
  <c r="HI41" i="18"/>
  <c r="ET64" i="18" s="1"/>
  <c r="IP41" i="18"/>
  <c r="GA64" i="18" s="1"/>
  <c r="IH18" i="18"/>
  <c r="LR18" i="18"/>
  <c r="IG40" i="18"/>
  <c r="FR40" i="18" s="1"/>
  <c r="IA40" i="18"/>
  <c r="FL40" i="18" s="1"/>
  <c r="IJ40" i="18"/>
  <c r="FU40" i="18" s="1"/>
  <c r="IP40" i="18"/>
  <c r="GA63" i="18" s="1"/>
  <c r="HO40" i="18"/>
  <c r="EZ63" i="18" s="1"/>
  <c r="HX40" i="18"/>
  <c r="FI63" i="18" s="1"/>
  <c r="HR40" i="18"/>
  <c r="FC40" i="18" s="1"/>
  <c r="HU40" i="18"/>
  <c r="FF40" i="18" s="1"/>
  <c r="HL40" i="18"/>
  <c r="EW40" i="18" s="1"/>
  <c r="IM40" i="18"/>
  <c r="FX63" i="18" s="1"/>
  <c r="ID40" i="18"/>
  <c r="FO63" i="18" s="1"/>
  <c r="HI40" i="18"/>
  <c r="ET40" i="18" s="1"/>
  <c r="IG39" i="18"/>
  <c r="FR39" i="18" s="1"/>
  <c r="HR39" i="18"/>
  <c r="FC39" i="18" s="1"/>
  <c r="IJ39" i="18"/>
  <c r="FU39" i="18" s="1"/>
  <c r="HU39" i="18"/>
  <c r="FF62" i="18" s="1"/>
  <c r="IM39" i="18"/>
  <c r="FX39" i="18" s="1"/>
  <c r="HX39" i="18"/>
  <c r="FI39" i="18" s="1"/>
  <c r="IP39" i="18"/>
  <c r="GA62" i="18" s="1"/>
  <c r="IA39" i="18"/>
  <c r="FL39" i="18" s="1"/>
  <c r="HL39" i="18"/>
  <c r="EW39" i="18" s="1"/>
  <c r="ID39" i="18"/>
  <c r="FO39" i="18" s="1"/>
  <c r="HO39" i="18"/>
  <c r="EZ62" i="18" s="1"/>
  <c r="HI39" i="18"/>
  <c r="ET39" i="18" s="1"/>
  <c r="KB18" i="18"/>
  <c r="HU38" i="18"/>
  <c r="FF61" i="18" s="1"/>
  <c r="IG38" i="18"/>
  <c r="FR61" i="18" s="1"/>
  <c r="HL38" i="18"/>
  <c r="EW38" i="18" s="1"/>
  <c r="IP38" i="18"/>
  <c r="GA38" i="18" s="1"/>
  <c r="HI38" i="18"/>
  <c r="ET38" i="18" s="1"/>
  <c r="HO38" i="18"/>
  <c r="EZ61" i="18" s="1"/>
  <c r="IM38" i="18"/>
  <c r="FX38" i="18" s="1"/>
  <c r="ID38" i="18"/>
  <c r="FO38" i="18" s="1"/>
  <c r="IJ38" i="18"/>
  <c r="FU38" i="18" s="1"/>
  <c r="NS17" i="18"/>
  <c r="HX38" i="18"/>
  <c r="FI61" i="18" s="1"/>
  <c r="HR38" i="18"/>
  <c r="FC61" i="18" s="1"/>
  <c r="IA38" i="18"/>
  <c r="FL61" i="18" s="1"/>
  <c r="KB17" i="18"/>
  <c r="IP37" i="18"/>
  <c r="GA37" i="18" s="1"/>
  <c r="IA37" i="18"/>
  <c r="FL37" i="18" s="1"/>
  <c r="HL37" i="18"/>
  <c r="EW37" i="18" s="1"/>
  <c r="ID37" i="18"/>
  <c r="FO60" i="18" s="1"/>
  <c r="HO37" i="18"/>
  <c r="EZ60" i="18" s="1"/>
  <c r="HU37" i="18"/>
  <c r="FF60" i="18" s="1"/>
  <c r="IG37" i="18"/>
  <c r="FR60" i="18" s="1"/>
  <c r="HR37" i="18"/>
  <c r="FC60" i="18" s="1"/>
  <c r="IJ37" i="18"/>
  <c r="FU37" i="18" s="1"/>
  <c r="HI37" i="18"/>
  <c r="ET37" i="18" s="1"/>
  <c r="KB16" i="18"/>
  <c r="IM37" i="18"/>
  <c r="FX60" i="18" s="1"/>
  <c r="HX37" i="18"/>
  <c r="FI37" i="18" s="1"/>
  <c r="NS16" i="18"/>
  <c r="HU36" i="18"/>
  <c r="FF36" i="18" s="1"/>
  <c r="IP36" i="18"/>
  <c r="GA36" i="18" s="1"/>
  <c r="IA36" i="18"/>
  <c r="FL36" i="18" s="1"/>
  <c r="HL36" i="18"/>
  <c r="EW36" i="18" s="1"/>
  <c r="ID36" i="18"/>
  <c r="FO36" i="18" s="1"/>
  <c r="HO36" i="18"/>
  <c r="EZ36" i="18" s="1"/>
  <c r="IG36" i="18"/>
  <c r="FR36" i="18" s="1"/>
  <c r="HR36" i="18"/>
  <c r="FC36" i="18" s="1"/>
  <c r="IJ36" i="18"/>
  <c r="FU36" i="18" s="1"/>
  <c r="IM36" i="18"/>
  <c r="FX36" i="18" s="1"/>
  <c r="HX36" i="18"/>
  <c r="FI36" i="18" s="1"/>
  <c r="KB15" i="18"/>
  <c r="ET83" i="18"/>
  <c r="FO84" i="18"/>
  <c r="FL83" i="18"/>
  <c r="EW83" i="18"/>
  <c r="FU84" i="18"/>
  <c r="FX84" i="18"/>
  <c r="GA84" i="18"/>
  <c r="LR17" i="18"/>
  <c r="LR16" i="18"/>
  <c r="ID15" i="18"/>
  <c r="ID16" i="18"/>
  <c r="ID17" i="18"/>
  <c r="LV17" i="18"/>
  <c r="IH17" i="18"/>
  <c r="LV16" i="18"/>
  <c r="IH16" i="18"/>
  <c r="IH15" i="18"/>
  <c r="AN22" i="19"/>
  <c r="AK22" i="19"/>
  <c r="AL22" i="19"/>
  <c r="AM22" i="19"/>
  <c r="AP22" i="19"/>
  <c r="AQ22" i="19"/>
  <c r="AJ22" i="19"/>
  <c r="AR22" i="19"/>
  <c r="R14" i="18"/>
  <c r="L13" i="25" s="1"/>
  <c r="GH40" i="18" l="1"/>
  <c r="FR44" i="18"/>
  <c r="FX44" i="18"/>
  <c r="GH66" i="18"/>
  <c r="FO62" i="18"/>
  <c r="GA39" i="18"/>
  <c r="GH63" i="18"/>
  <c r="GH43" i="18"/>
  <c r="GH44" i="18"/>
  <c r="BY22" i="25" s="1"/>
  <c r="GH65" i="18"/>
  <c r="GA44" i="18"/>
  <c r="FU44" i="18"/>
  <c r="FR62" i="18"/>
  <c r="GH67" i="18"/>
  <c r="FL62" i="18"/>
  <c r="GH42" i="18"/>
  <c r="FU62" i="18"/>
  <c r="LV15" i="18"/>
  <c r="GH62" i="18"/>
  <c r="GH39" i="18"/>
  <c r="BY17" i="25" s="1"/>
  <c r="GH64" i="18"/>
  <c r="GH41" i="18"/>
  <c r="GH61" i="18"/>
  <c r="GH38" i="18"/>
  <c r="GH60" i="18"/>
  <c r="GH37" i="18"/>
  <c r="NS15" i="18"/>
  <c r="BY20" i="25"/>
  <c r="BY18" i="25"/>
  <c r="DH87" i="18"/>
  <c r="BG19" i="25" s="1"/>
  <c r="GH87" i="18"/>
  <c r="BY21" i="25"/>
  <c r="NO15" i="18"/>
  <c r="JU14" i="18"/>
  <c r="NL14" i="18" s="1"/>
  <c r="IA14" i="18"/>
  <c r="IN14" i="18"/>
  <c r="GT14" i="18"/>
  <c r="IQ14" i="18"/>
  <c r="MH14" i="18" s="1"/>
  <c r="GW14" i="18"/>
  <c r="IW14" i="18"/>
  <c r="MN14" i="18" s="1"/>
  <c r="HC14" i="18"/>
  <c r="JC14" i="18"/>
  <c r="MT14" i="18" s="1"/>
  <c r="JI14" i="18"/>
  <c r="MZ14" i="18" s="1"/>
  <c r="HO14" i="18"/>
  <c r="JO14" i="18"/>
  <c r="NF14" i="18" s="1"/>
  <c r="JR14" i="18"/>
  <c r="NI14" i="18" s="1"/>
  <c r="IT14" i="18"/>
  <c r="MK14" i="18" s="1"/>
  <c r="GZ14" i="18"/>
  <c r="IZ14" i="18"/>
  <c r="MQ14" i="18" s="1"/>
  <c r="HF14" i="18"/>
  <c r="HI14" i="18"/>
  <c r="HL14" i="18"/>
  <c r="JL14" i="18"/>
  <c r="NC14" i="18" s="1"/>
  <c r="HR14" i="18"/>
  <c r="HX14" i="18"/>
  <c r="JF14" i="18"/>
  <c r="MW14" i="18" s="1"/>
  <c r="HU14" i="18"/>
  <c r="F6" i="24"/>
  <c r="CM87" i="18"/>
  <c r="AB87" i="18"/>
  <c r="FR84" i="18"/>
  <c r="FL84" i="18"/>
  <c r="FF39" i="18"/>
  <c r="FI62" i="18"/>
  <c r="FX62" i="18"/>
  <c r="GA83" i="18"/>
  <c r="FI83" i="18"/>
  <c r="AO23" i="19"/>
  <c r="AL33" i="19"/>
  <c r="AL29" i="19"/>
  <c r="AL25" i="19"/>
  <c r="AL27" i="19"/>
  <c r="AL32" i="19"/>
  <c r="AL28" i="19"/>
  <c r="AL24" i="19"/>
  <c r="AL31" i="19"/>
  <c r="AL34" i="19"/>
  <c r="AL35" i="19"/>
  <c r="AL30" i="19"/>
  <c r="AL26" i="19"/>
  <c r="AK33" i="19"/>
  <c r="AK29" i="19"/>
  <c r="AK25" i="19"/>
  <c r="AK32" i="19"/>
  <c r="AK24" i="19"/>
  <c r="AK35" i="19"/>
  <c r="AK28" i="19"/>
  <c r="AK26" i="19"/>
  <c r="AK31" i="19"/>
  <c r="AK34" i="19"/>
  <c r="AK30" i="19"/>
  <c r="AK27" i="19"/>
  <c r="AN33" i="19"/>
  <c r="AN31" i="19"/>
  <c r="AN29" i="19"/>
  <c r="AN25" i="19"/>
  <c r="AN32" i="19"/>
  <c r="AN26" i="19"/>
  <c r="AN24" i="19"/>
  <c r="AN27" i="19"/>
  <c r="AN28" i="19"/>
  <c r="AN35" i="19"/>
  <c r="AN34" i="19"/>
  <c r="AN30" i="19"/>
  <c r="AM33" i="19"/>
  <c r="AM29" i="19"/>
  <c r="AM25" i="19"/>
  <c r="AM28" i="19"/>
  <c r="AM27" i="19"/>
  <c r="AM26" i="19"/>
  <c r="AM32" i="19"/>
  <c r="AM24" i="19"/>
  <c r="AM31" i="19"/>
  <c r="AM34" i="19"/>
  <c r="AM35" i="19"/>
  <c r="AM30" i="19"/>
  <c r="AQ33" i="19"/>
  <c r="AQ29" i="19"/>
  <c r="AQ25" i="19"/>
  <c r="AQ35" i="19"/>
  <c r="AQ27" i="19"/>
  <c r="AQ32" i="19"/>
  <c r="AQ26" i="19"/>
  <c r="AQ28" i="19"/>
  <c r="AQ24" i="19"/>
  <c r="AQ31" i="19"/>
  <c r="AQ34" i="19"/>
  <c r="AQ30" i="19"/>
  <c r="AR33" i="19"/>
  <c r="AR29" i="19"/>
  <c r="AR26" i="19"/>
  <c r="AR25" i="19"/>
  <c r="AR31" i="19"/>
  <c r="AR32" i="19"/>
  <c r="AR28" i="19"/>
  <c r="AR30" i="19"/>
  <c r="AR24" i="19"/>
  <c r="AR35" i="19"/>
  <c r="AR27" i="19"/>
  <c r="AR34" i="19"/>
  <c r="AP33" i="19"/>
  <c r="AP29" i="19"/>
  <c r="AP25" i="19"/>
  <c r="AP27" i="19"/>
  <c r="AP31" i="19"/>
  <c r="AP32" i="19"/>
  <c r="AP28" i="19"/>
  <c r="AP24" i="19"/>
  <c r="AP35" i="19"/>
  <c r="AP34" i="19"/>
  <c r="AP26" i="19"/>
  <c r="AP30" i="19"/>
  <c r="DH86" i="18"/>
  <c r="AJ33" i="19"/>
  <c r="AJ28" i="19"/>
  <c r="AJ27" i="19"/>
  <c r="AJ26" i="19"/>
  <c r="AJ29" i="19"/>
  <c r="AJ24" i="19"/>
  <c r="AJ34" i="19"/>
  <c r="AJ32" i="19"/>
  <c r="AJ25" i="19"/>
  <c r="AJ35" i="19"/>
  <c r="AJ30" i="19"/>
  <c r="AJ31" i="19"/>
  <c r="DH90" i="18"/>
  <c r="DH89" i="18"/>
  <c r="DH88" i="18"/>
  <c r="BG20" i="25" s="1"/>
  <c r="DH85" i="18"/>
  <c r="BG17" i="25" s="1"/>
  <c r="FF84" i="18"/>
  <c r="FF83" i="18"/>
  <c r="FC84" i="18"/>
  <c r="FC67" i="18"/>
  <c r="FR83" i="18"/>
  <c r="FF67" i="18"/>
  <c r="FO67" i="18"/>
  <c r="FI44" i="18"/>
  <c r="FR66" i="18"/>
  <c r="EW67" i="18"/>
  <c r="FL44" i="18"/>
  <c r="ET44" i="18"/>
  <c r="EZ44" i="18"/>
  <c r="FL66" i="18"/>
  <c r="FI43" i="18"/>
  <c r="EZ66" i="18"/>
  <c r="FF66" i="18"/>
  <c r="FF65" i="18"/>
  <c r="FI65" i="18"/>
  <c r="FC43" i="18"/>
  <c r="FO65" i="18"/>
  <c r="ET66" i="18"/>
  <c r="EW66" i="18"/>
  <c r="FX43" i="18"/>
  <c r="GA66" i="18"/>
  <c r="FO66" i="18"/>
  <c r="FU43" i="18"/>
  <c r="EZ65" i="18"/>
  <c r="ET42" i="18"/>
  <c r="GA42" i="18"/>
  <c r="EW84" i="18"/>
  <c r="FI84" i="18"/>
  <c r="FC42" i="18"/>
  <c r="FX42" i="18"/>
  <c r="GA41" i="18"/>
  <c r="FL65" i="18"/>
  <c r="FR65" i="18"/>
  <c r="FU65" i="18"/>
  <c r="EW65" i="18"/>
  <c r="FU83" i="18"/>
  <c r="FF41" i="18"/>
  <c r="FI41" i="18"/>
  <c r="FL64" i="18"/>
  <c r="EW64" i="18"/>
  <c r="FR64" i="18"/>
  <c r="FU41" i="18"/>
  <c r="ET41" i="18"/>
  <c r="FO41" i="18"/>
  <c r="EW63" i="18"/>
  <c r="FX41" i="18"/>
  <c r="FC41" i="18"/>
  <c r="EZ41" i="18"/>
  <c r="FO40" i="18"/>
  <c r="ET84" i="18"/>
  <c r="EZ40" i="18"/>
  <c r="GA40" i="18"/>
  <c r="FX40" i="18"/>
  <c r="ET63" i="18"/>
  <c r="FF63" i="18"/>
  <c r="FC63" i="18"/>
  <c r="FI40" i="18"/>
  <c r="FU63" i="18"/>
  <c r="FL63" i="18"/>
  <c r="FO83" i="18"/>
  <c r="FR63" i="18"/>
  <c r="EZ39" i="18"/>
  <c r="EZ84" i="18"/>
  <c r="ET62" i="18"/>
  <c r="FC62" i="18"/>
  <c r="FC83" i="18"/>
  <c r="EW62" i="18"/>
  <c r="FX61" i="18"/>
  <c r="FI38" i="18"/>
  <c r="GA61" i="18"/>
  <c r="FC38" i="18"/>
  <c r="FU61" i="18"/>
  <c r="EZ38" i="18"/>
  <c r="EW61" i="18"/>
  <c r="FL38" i="18"/>
  <c r="FO61" i="18"/>
  <c r="ET61" i="18"/>
  <c r="FR38" i="18"/>
  <c r="FF38" i="18"/>
  <c r="D87" i="18"/>
  <c r="DP87" i="18"/>
  <c r="BK19" i="25" s="1"/>
  <c r="DW87" i="18"/>
  <c r="BR19" i="25" s="1"/>
  <c r="CF87" i="18"/>
  <c r="ET60" i="18"/>
  <c r="EW60" i="18"/>
  <c r="EZ83" i="18"/>
  <c r="FX83" i="18"/>
  <c r="FR37" i="18"/>
  <c r="FI60" i="18"/>
  <c r="FC37" i="18"/>
  <c r="FO37" i="18"/>
  <c r="FU60" i="18"/>
  <c r="GA60" i="18"/>
  <c r="FL60" i="18"/>
  <c r="FX37" i="18"/>
  <c r="FF37" i="18"/>
  <c r="EZ37" i="18"/>
  <c r="FU82" i="18"/>
  <c r="GA82" i="18"/>
  <c r="FL82" i="18"/>
  <c r="FR82" i="18"/>
  <c r="FX82" i="18"/>
  <c r="FO82" i="18"/>
  <c r="FI59" i="18"/>
  <c r="FC59" i="18"/>
  <c r="EW59" i="18"/>
  <c r="FX59" i="18"/>
  <c r="FR59" i="18"/>
  <c r="FL59" i="18"/>
  <c r="ET59" i="18"/>
  <c r="EZ59" i="18"/>
  <c r="GA59" i="18"/>
  <c r="FU59" i="18"/>
  <c r="FO59" i="18"/>
  <c r="FF59" i="18"/>
  <c r="FC82" i="18"/>
  <c r="EZ82" i="18"/>
  <c r="FI82" i="18"/>
  <c r="FF82" i="18"/>
  <c r="AW87" i="18"/>
  <c r="AP87" i="18"/>
  <c r="R87" i="18"/>
  <c r="AI87" i="18"/>
  <c r="K87" i="18"/>
  <c r="U87" i="18"/>
  <c r="ET82" i="18"/>
  <c r="EW82" i="18"/>
  <c r="GD36" i="18"/>
  <c r="W6" i="19"/>
  <c r="AI22" i="19" s="1"/>
  <c r="BF20" i="18" l="1"/>
  <c r="DY20" i="18" s="1"/>
  <c r="BV19" i="19"/>
  <c r="BK18" i="19"/>
  <c r="BK16" i="19" s="1"/>
  <c r="AO15" i="19" s="1"/>
  <c r="AO4" i="19" s="1"/>
  <c r="AE20" i="18" s="1"/>
  <c r="AR20" i="18" s="1"/>
  <c r="BK19" i="19"/>
  <c r="BK17" i="19"/>
  <c r="BV17" i="19"/>
  <c r="BV18" i="19"/>
  <c r="BV16" i="19" s="1"/>
  <c r="AO36" i="19"/>
  <c r="GD39" i="18"/>
  <c r="DH39" i="18" s="1"/>
  <c r="P17" i="25" s="1"/>
  <c r="GH36" i="18"/>
  <c r="GH59" i="18"/>
  <c r="CF85" i="18"/>
  <c r="AI90" i="18"/>
  <c r="BG22" i="25"/>
  <c r="K89" i="18"/>
  <c r="BG21" i="25"/>
  <c r="DP86" i="18"/>
  <c r="BK18" i="25" s="1"/>
  <c r="BG18" i="25"/>
  <c r="BY19" i="25"/>
  <c r="ME14" i="18"/>
  <c r="ME24" i="18" s="1"/>
  <c r="ET46" i="18" s="1"/>
  <c r="JX14" i="18"/>
  <c r="EK58" i="18"/>
  <c r="EK35" i="18"/>
  <c r="D90" i="18"/>
  <c r="CT87" i="18"/>
  <c r="AI89" i="18"/>
  <c r="AP90" i="18"/>
  <c r="AW90" i="18"/>
  <c r="CF90" i="18"/>
  <c r="DW86" i="18"/>
  <c r="BR18" i="25" s="1"/>
  <c r="AB86" i="18"/>
  <c r="CM85" i="18"/>
  <c r="AB85" i="18"/>
  <c r="R86" i="18"/>
  <c r="DW88" i="18"/>
  <c r="BR20" i="25" s="1"/>
  <c r="AB88" i="18"/>
  <c r="D89" i="18"/>
  <c r="AB89" i="18"/>
  <c r="DW90" i="18"/>
  <c r="BR22" i="25" s="1"/>
  <c r="AB90" i="18"/>
  <c r="AP86" i="18"/>
  <c r="AW86" i="18"/>
  <c r="U86" i="18"/>
  <c r="CM86" i="18"/>
  <c r="AI86" i="18"/>
  <c r="D86" i="18"/>
  <c r="CF89" i="18"/>
  <c r="CM90" i="18"/>
  <c r="R90" i="18"/>
  <c r="R89" i="18"/>
  <c r="AP89" i="18"/>
  <c r="DP89" i="18"/>
  <c r="BK21" i="25" s="1"/>
  <c r="U89" i="18"/>
  <c r="K90" i="18"/>
  <c r="K86" i="18"/>
  <c r="CF86" i="18"/>
  <c r="U90" i="18"/>
  <c r="CM89" i="18"/>
  <c r="DW85" i="18"/>
  <c r="BR17" i="25" s="1"/>
  <c r="AI85" i="18"/>
  <c r="AP23" i="19"/>
  <c r="AR23" i="19"/>
  <c r="AQ23" i="19"/>
  <c r="AM23" i="19"/>
  <c r="AN23" i="19"/>
  <c r="AL23" i="19"/>
  <c r="AK23" i="19"/>
  <c r="DP90" i="18"/>
  <c r="BK22" i="25" s="1"/>
  <c r="CM88" i="18"/>
  <c r="AW89" i="18"/>
  <c r="DW89" i="18"/>
  <c r="BR21" i="25" s="1"/>
  <c r="AJ23" i="19"/>
  <c r="AP85" i="18"/>
  <c r="D88" i="18"/>
  <c r="AI31" i="19"/>
  <c r="AI32" i="19"/>
  <c r="AI27" i="19"/>
  <c r="AI24" i="19"/>
  <c r="AI28" i="19"/>
  <c r="AI26" i="19"/>
  <c r="AI25" i="19"/>
  <c r="AI35" i="19"/>
  <c r="AI30" i="19"/>
  <c r="AI34" i="19"/>
  <c r="AI33" i="19"/>
  <c r="AP88" i="18"/>
  <c r="K85" i="18"/>
  <c r="U85" i="18"/>
  <c r="DP85" i="18"/>
  <c r="BK17" i="25" s="1"/>
  <c r="AW85" i="18"/>
  <c r="R85" i="18"/>
  <c r="D85" i="18"/>
  <c r="K88" i="18"/>
  <c r="AW88" i="18"/>
  <c r="R88" i="18"/>
  <c r="AI88" i="18"/>
  <c r="DP88" i="18"/>
  <c r="BK20" i="25" s="1"/>
  <c r="U88" i="18"/>
  <c r="CF88" i="18"/>
  <c r="GD67" i="18"/>
  <c r="DH67" i="18" s="1"/>
  <c r="GD44" i="18"/>
  <c r="GD64" i="18"/>
  <c r="DH64" i="18" s="1"/>
  <c r="AO19" i="25" s="1"/>
  <c r="GD42" i="18"/>
  <c r="GD65" i="18"/>
  <c r="GD43" i="18"/>
  <c r="DH43" i="18" s="1"/>
  <c r="P21" i="25" s="1"/>
  <c r="GD66" i="18"/>
  <c r="GD41" i="18"/>
  <c r="DH41" i="18" s="1"/>
  <c r="P19" i="25" s="1"/>
  <c r="GD40" i="18"/>
  <c r="GD84" i="18"/>
  <c r="GH84" i="18" s="1"/>
  <c r="BY16" i="25" s="1"/>
  <c r="GD62" i="18"/>
  <c r="GD63" i="18"/>
  <c r="GD61" i="18"/>
  <c r="DH61" i="18" s="1"/>
  <c r="AO16" i="25" s="1"/>
  <c r="GD38" i="18"/>
  <c r="DH38" i="18" s="1"/>
  <c r="P16" i="25" s="1"/>
  <c r="GD83" i="18"/>
  <c r="GH83" i="18" s="1"/>
  <c r="BY15" i="25" s="1"/>
  <c r="GD60" i="18"/>
  <c r="HR35" i="18"/>
  <c r="FC35" i="18" s="1"/>
  <c r="FC47" i="18" s="1"/>
  <c r="HX35" i="18"/>
  <c r="FI58" i="18" s="1"/>
  <c r="IA35" i="18"/>
  <c r="FL58" i="18" s="1"/>
  <c r="IP35" i="18"/>
  <c r="GA58" i="18" s="1"/>
  <c r="HO35" i="18"/>
  <c r="EZ35" i="18" s="1"/>
  <c r="EZ47" i="18" s="1"/>
  <c r="IG35" i="18"/>
  <c r="FR58" i="18" s="1"/>
  <c r="IM35" i="18"/>
  <c r="FX58" i="18" s="1"/>
  <c r="ID35" i="18"/>
  <c r="FO58" i="18" s="1"/>
  <c r="IJ35" i="18"/>
  <c r="FU58" i="18" s="1"/>
  <c r="HU35" i="18"/>
  <c r="FF35" i="18" s="1"/>
  <c r="FF47" i="18" s="1"/>
  <c r="HL35" i="18"/>
  <c r="EW58" i="18" s="1"/>
  <c r="KB14" i="18"/>
  <c r="GD37" i="18"/>
  <c r="BD87" i="18"/>
  <c r="GO14" i="18"/>
  <c r="GD82" i="18"/>
  <c r="GH82" i="18" s="1"/>
  <c r="GD59" i="18"/>
  <c r="ID14" i="18"/>
  <c r="DH36" i="18"/>
  <c r="P14" i="25" s="1"/>
  <c r="LC14" i="18"/>
  <c r="KW14" i="18"/>
  <c r="KH14" i="18"/>
  <c r="KQ14" i="18"/>
  <c r="KK14" i="18"/>
  <c r="LO14" i="18"/>
  <c r="KN14" i="18"/>
  <c r="KZ14" i="18"/>
  <c r="LF14" i="18"/>
  <c r="LL14" i="18"/>
  <c r="KT14" i="18"/>
  <c r="LI14" i="18"/>
  <c r="IH14" i="18"/>
  <c r="DC20" i="18" l="1"/>
  <c r="G9" i="23" s="1"/>
  <c r="H9" i="23" s="1"/>
  <c r="BU18" i="19"/>
  <c r="BU16" i="19" s="1"/>
  <c r="BU19" i="19"/>
  <c r="BU17" i="19"/>
  <c r="BJ19" i="19"/>
  <c r="BJ18" i="19"/>
  <c r="BJ16" i="19" s="1"/>
  <c r="AN15" i="19" s="1"/>
  <c r="AN4" i="19" s="1"/>
  <c r="AE19" i="18" s="1"/>
  <c r="AR19" i="18" s="1"/>
  <c r="BJ17" i="19"/>
  <c r="BT19" i="19"/>
  <c r="BT18" i="19"/>
  <c r="BT16" i="19" s="1"/>
  <c r="BT17" i="19"/>
  <c r="BI17" i="19"/>
  <c r="BI19" i="19"/>
  <c r="BI18" i="19"/>
  <c r="BI16" i="19" s="1"/>
  <c r="AM15" i="19" s="1"/>
  <c r="AM4" i="19" s="1"/>
  <c r="AE18" i="18" s="1"/>
  <c r="AR18" i="18" s="1"/>
  <c r="BM17" i="19"/>
  <c r="BX19" i="19"/>
  <c r="BX18" i="19"/>
  <c r="BX16" i="19" s="1"/>
  <c r="BX17" i="19"/>
  <c r="BM18" i="19"/>
  <c r="BM16" i="19" s="1"/>
  <c r="AQ15" i="19" s="1"/>
  <c r="AQ4" i="19" s="1"/>
  <c r="AE22" i="18" s="1"/>
  <c r="AR22" i="18" s="1"/>
  <c r="BM19" i="19"/>
  <c r="BN17" i="19"/>
  <c r="BN19" i="19"/>
  <c r="BY18" i="19"/>
  <c r="BY16" i="19" s="1"/>
  <c r="BN18" i="19"/>
  <c r="BN16" i="19" s="1"/>
  <c r="AR15" i="19" s="1"/>
  <c r="AR4" i="19" s="1"/>
  <c r="AE23" i="18" s="1"/>
  <c r="AR23" i="18" s="1"/>
  <c r="BY19" i="19"/>
  <c r="BY17" i="19"/>
  <c r="BL17" i="19"/>
  <c r="BW17" i="19"/>
  <c r="BW18" i="19"/>
  <c r="BW16" i="19" s="1"/>
  <c r="BW19" i="19"/>
  <c r="BL19" i="19"/>
  <c r="BL18" i="19"/>
  <c r="BL16" i="19" s="1"/>
  <c r="AP15" i="19" s="1"/>
  <c r="AP4" i="19" s="1"/>
  <c r="AE21" i="18" s="1"/>
  <c r="AR21" i="18" s="1"/>
  <c r="BD90" i="18"/>
  <c r="AL36" i="19"/>
  <c r="BS19" i="19"/>
  <c r="BS17" i="19"/>
  <c r="BH19" i="19"/>
  <c r="BS18" i="19"/>
  <c r="BH18" i="19"/>
  <c r="BH17" i="19"/>
  <c r="BF17" i="19"/>
  <c r="BF18" i="19"/>
  <c r="BF16" i="19" s="1"/>
  <c r="AJ5" i="19" s="1"/>
  <c r="BQ17" i="19"/>
  <c r="BQ18" i="19"/>
  <c r="BQ19" i="19"/>
  <c r="BF19" i="19"/>
  <c r="CT85" i="18"/>
  <c r="BY14" i="25"/>
  <c r="NS14" i="18"/>
  <c r="HI35" i="18"/>
  <c r="ET35" i="18" s="1"/>
  <c r="ET47" i="18" s="1"/>
  <c r="AO22" i="25"/>
  <c r="NO14" i="18"/>
  <c r="MH24" i="18"/>
  <c r="BR17" i="19"/>
  <c r="BR18" i="19"/>
  <c r="BR19" i="19"/>
  <c r="BG17" i="19"/>
  <c r="BG19" i="19"/>
  <c r="BG18" i="19"/>
  <c r="CT90" i="18"/>
  <c r="BD86" i="18"/>
  <c r="AW67" i="18"/>
  <c r="CT89" i="18"/>
  <c r="CT86" i="18"/>
  <c r="BF17" i="18"/>
  <c r="DY17" i="18" s="1"/>
  <c r="BD89" i="18"/>
  <c r="BF19" i="18"/>
  <c r="DY19" i="18" s="1"/>
  <c r="AN36" i="19"/>
  <c r="BF22" i="18"/>
  <c r="DY22" i="18" s="1"/>
  <c r="AQ36" i="19"/>
  <c r="BF21" i="18"/>
  <c r="DY21" i="18" s="1"/>
  <c r="AP36" i="19"/>
  <c r="BD85" i="18"/>
  <c r="CT88" i="18"/>
  <c r="BD88" i="18"/>
  <c r="DH44" i="18"/>
  <c r="D67" i="18"/>
  <c r="K67" i="18"/>
  <c r="R67" i="18"/>
  <c r="BF18" i="18"/>
  <c r="DY18" i="18" s="1"/>
  <c r="AM36" i="19"/>
  <c r="BF23" i="18"/>
  <c r="DY23" i="18" s="1"/>
  <c r="AR36" i="19"/>
  <c r="DH84" i="18"/>
  <c r="BG16" i="25" s="1"/>
  <c r="DH42" i="18"/>
  <c r="DH65" i="18"/>
  <c r="DH66" i="18"/>
  <c r="AO21" i="25" s="1"/>
  <c r="D43" i="18"/>
  <c r="R43" i="18"/>
  <c r="AW43" i="18"/>
  <c r="K43" i="18"/>
  <c r="DH40" i="18"/>
  <c r="R64" i="18"/>
  <c r="U64" i="18"/>
  <c r="AB64" i="18" s="1"/>
  <c r="AW64" i="18"/>
  <c r="D64" i="18"/>
  <c r="K64" i="18"/>
  <c r="K41" i="18"/>
  <c r="U41" i="18"/>
  <c r="AB41" i="18" s="1"/>
  <c r="AW41" i="18"/>
  <c r="R41" i="18"/>
  <c r="D41" i="18"/>
  <c r="DH62" i="18"/>
  <c r="D39" i="18"/>
  <c r="R39" i="18"/>
  <c r="AW39" i="18"/>
  <c r="K39" i="18"/>
  <c r="DH63" i="18"/>
  <c r="AO18" i="25" s="1"/>
  <c r="FX81" i="18"/>
  <c r="FX91" i="18" s="1"/>
  <c r="FR81" i="18"/>
  <c r="FR91" i="18" s="1"/>
  <c r="FU81" i="18"/>
  <c r="FU91" i="18" s="1"/>
  <c r="FC81" i="18"/>
  <c r="FC91" i="18" s="1"/>
  <c r="FL81" i="18"/>
  <c r="FL91" i="18" s="1"/>
  <c r="FI81" i="18"/>
  <c r="FI91" i="18" s="1"/>
  <c r="FL35" i="18"/>
  <c r="FL47" i="18" s="1"/>
  <c r="FU35" i="18"/>
  <c r="FU47" i="18" s="1"/>
  <c r="FX35" i="18"/>
  <c r="FX47" i="18" s="1"/>
  <c r="FO81" i="18"/>
  <c r="FO91" i="18" s="1"/>
  <c r="GA81" i="18"/>
  <c r="GA91" i="18" s="1"/>
  <c r="GA35" i="18"/>
  <c r="GA47" i="18" s="1"/>
  <c r="FI35" i="18"/>
  <c r="FI47" i="18" s="1"/>
  <c r="FF81" i="18"/>
  <c r="FF91" i="18" s="1"/>
  <c r="FO35" i="18"/>
  <c r="FO47" i="18" s="1"/>
  <c r="FR35" i="18"/>
  <c r="FR47" i="18" s="1"/>
  <c r="DH83" i="18"/>
  <c r="BG15" i="25" s="1"/>
  <c r="DH60" i="18"/>
  <c r="AO15" i="25" s="1"/>
  <c r="FF58" i="18"/>
  <c r="EW35" i="18"/>
  <c r="EW47" i="18" s="1"/>
  <c r="EZ58" i="18"/>
  <c r="FC58" i="18"/>
  <c r="DH37" i="18"/>
  <c r="P15" i="25" s="1"/>
  <c r="BF16" i="18"/>
  <c r="AK36" i="19"/>
  <c r="DH82" i="18"/>
  <c r="BG14" i="25" s="1"/>
  <c r="DH59" i="18"/>
  <c r="AO14" i="25" s="1"/>
  <c r="AW61" i="18"/>
  <c r="R61" i="18"/>
  <c r="K61" i="18"/>
  <c r="AW38" i="18"/>
  <c r="K38" i="18"/>
  <c r="R38" i="18"/>
  <c r="R36" i="18"/>
  <c r="K36" i="18"/>
  <c r="AW36" i="18"/>
  <c r="LR14" i="18"/>
  <c r="D61" i="18"/>
  <c r="D38" i="18"/>
  <c r="D36" i="18"/>
  <c r="LV14" i="18"/>
  <c r="BH16" i="19" l="1"/>
  <c r="AL15" i="19" s="1"/>
  <c r="AL4" i="19" s="1"/>
  <c r="AE17" i="18" s="1"/>
  <c r="AR17" i="18" s="1"/>
  <c r="BS16" i="19"/>
  <c r="AI41" i="18"/>
  <c r="AP41" i="18" s="1"/>
  <c r="CF41" i="18" s="1"/>
  <c r="ET58" i="18"/>
  <c r="ET68" i="18" s="1"/>
  <c r="GH35" i="18"/>
  <c r="GH58" i="18"/>
  <c r="P18" i="25"/>
  <c r="P22" i="25"/>
  <c r="AO17" i="25"/>
  <c r="AO20" i="25"/>
  <c r="P20" i="25"/>
  <c r="MK24" i="18"/>
  <c r="EZ46" i="18" s="1"/>
  <c r="EW46" i="18"/>
  <c r="AJ15" i="19"/>
  <c r="AJ6" i="19"/>
  <c r="BQ16" i="19"/>
  <c r="BG16" i="19"/>
  <c r="AK15" i="19" s="1"/>
  <c r="AK4" i="19" s="1"/>
  <c r="AE16" i="18" s="1"/>
  <c r="DC16" i="18" s="1"/>
  <c r="G5" i="23" s="1"/>
  <c r="H5" i="23" s="1"/>
  <c r="BR16" i="19"/>
  <c r="DC21" i="18"/>
  <c r="G10" i="23" s="1"/>
  <c r="H10" i="23" s="1"/>
  <c r="DC22" i="18"/>
  <c r="DC23" i="18"/>
  <c r="G12" i="23" s="1"/>
  <c r="H12" i="23" s="1"/>
  <c r="DC19" i="18"/>
  <c r="G8" i="23" s="1"/>
  <c r="H8" i="23" s="1"/>
  <c r="DC18" i="18"/>
  <c r="G7" i="23" s="1"/>
  <c r="H7" i="23" s="1"/>
  <c r="DC17" i="18"/>
  <c r="R37" i="18"/>
  <c r="K65" i="18"/>
  <c r="AW44" i="18"/>
  <c r="AW60" i="18"/>
  <c r="D42" i="18"/>
  <c r="R83" i="18"/>
  <c r="AB83" i="18"/>
  <c r="AW59" i="18"/>
  <c r="AW62" i="18"/>
  <c r="R40" i="18"/>
  <c r="AW84" i="18"/>
  <c r="AB84" i="18"/>
  <c r="K84" i="18"/>
  <c r="R44" i="18"/>
  <c r="D44" i="18"/>
  <c r="K44" i="18"/>
  <c r="AW65" i="18"/>
  <c r="AW42" i="18"/>
  <c r="R84" i="18"/>
  <c r="D84" i="18"/>
  <c r="U84" i="18"/>
  <c r="AI84" i="18" s="1"/>
  <c r="AP84" i="18" s="1"/>
  <c r="R65" i="18"/>
  <c r="D65" i="18"/>
  <c r="K42" i="18"/>
  <c r="R42" i="18"/>
  <c r="D40" i="18"/>
  <c r="AW40" i="18"/>
  <c r="K40" i="18"/>
  <c r="U66" i="18"/>
  <c r="D66" i="18"/>
  <c r="R66" i="18"/>
  <c r="AW66" i="18"/>
  <c r="K66" i="18"/>
  <c r="K62" i="18"/>
  <c r="D62" i="18"/>
  <c r="R62" i="18"/>
  <c r="BD41" i="18"/>
  <c r="AI64" i="18"/>
  <c r="AP64" i="18" s="1"/>
  <c r="D63" i="18"/>
  <c r="K63" i="18"/>
  <c r="AW63" i="18"/>
  <c r="R63" i="18"/>
  <c r="GD47" i="18"/>
  <c r="DL35" i="18" s="1"/>
  <c r="D60" i="18"/>
  <c r="K37" i="18"/>
  <c r="AW83" i="18"/>
  <c r="D83" i="18"/>
  <c r="K83" i="18"/>
  <c r="K60" i="18"/>
  <c r="R60" i="18"/>
  <c r="D37" i="18"/>
  <c r="AW37" i="18"/>
  <c r="K82" i="18"/>
  <c r="D82" i="18"/>
  <c r="AW82" i="18"/>
  <c r="R82" i="18"/>
  <c r="K59" i="18"/>
  <c r="D59" i="18"/>
  <c r="R59" i="18"/>
  <c r="EZ81" i="18"/>
  <c r="EZ91" i="18" s="1"/>
  <c r="EW81" i="18"/>
  <c r="EW91" i="18" s="1"/>
  <c r="ET81" i="18"/>
  <c r="ET91" i="18" s="1"/>
  <c r="EW68" i="18"/>
  <c r="FX68" i="18"/>
  <c r="FO68" i="18"/>
  <c r="GA68" i="18"/>
  <c r="EZ68" i="18"/>
  <c r="FF68" i="18"/>
  <c r="FR68" i="18"/>
  <c r="FC68" i="18"/>
  <c r="FU68" i="18"/>
  <c r="FI68" i="18"/>
  <c r="FL68" i="18"/>
  <c r="U63" i="18" l="1"/>
  <c r="AB63" i="18" s="1"/>
  <c r="U42" i="18"/>
  <c r="AB42" i="18" s="1"/>
  <c r="AI42" i="18" s="1"/>
  <c r="AP42" i="18" s="1"/>
  <c r="BD42" i="18" s="1"/>
  <c r="U65" i="18"/>
  <c r="AB65" i="18" s="1"/>
  <c r="U62" i="18"/>
  <c r="U40" i="18"/>
  <c r="U39" i="18"/>
  <c r="AB39" i="18" s="1"/>
  <c r="AI39" i="18" s="1"/>
  <c r="AP39" i="18" s="1"/>
  <c r="AB40" i="18"/>
  <c r="G11" i="23"/>
  <c r="H11" i="23" s="1"/>
  <c r="AB66" i="18" s="1"/>
  <c r="AI66" i="18" s="1"/>
  <c r="AP66" i="18" s="1"/>
  <c r="U43" i="18"/>
  <c r="AI40" i="18"/>
  <c r="AP40" i="18" s="1"/>
  <c r="CF40" i="18" s="1"/>
  <c r="DP40" i="18" s="1"/>
  <c r="T18" i="25" s="1"/>
  <c r="U67" i="18"/>
  <c r="U44" i="18"/>
  <c r="G6" i="23"/>
  <c r="H6" i="23" s="1"/>
  <c r="U61" i="18"/>
  <c r="U38" i="18"/>
  <c r="MN24" i="18"/>
  <c r="FC46" i="18" s="1"/>
  <c r="AJ4" i="19"/>
  <c r="AE15" i="18" s="1"/>
  <c r="AR15" i="18" s="1"/>
  <c r="AR16" i="18"/>
  <c r="BD84" i="18"/>
  <c r="CF84" i="18"/>
  <c r="U60" i="18"/>
  <c r="AB60" i="18" s="1"/>
  <c r="AI60" i="18" s="1"/>
  <c r="AP60" i="18" s="1"/>
  <c r="BD60" i="18" s="1"/>
  <c r="BD64" i="18"/>
  <c r="CF64" i="18"/>
  <c r="AI63" i="18"/>
  <c r="AP63" i="18" s="1"/>
  <c r="BD63" i="18" s="1"/>
  <c r="DP41" i="18"/>
  <c r="T19" i="25" s="1"/>
  <c r="U83" i="18"/>
  <c r="AI83" i="18" s="1"/>
  <c r="AP83" i="18" s="1"/>
  <c r="BD83" i="18" s="1"/>
  <c r="U37" i="18"/>
  <c r="FI45" i="18"/>
  <c r="EW45" i="18"/>
  <c r="EZ45" i="18"/>
  <c r="FF45" i="18"/>
  <c r="ET45" i="18"/>
  <c r="FC45" i="18"/>
  <c r="FX45" i="18"/>
  <c r="FL45" i="18"/>
  <c r="GA45" i="18"/>
  <c r="FR45" i="18"/>
  <c r="FO45" i="18"/>
  <c r="FU45" i="18"/>
  <c r="GD81" i="18"/>
  <c r="GH81" i="18" s="1"/>
  <c r="BY13" i="25" s="1"/>
  <c r="GD58" i="18"/>
  <c r="GD35" i="18"/>
  <c r="DH35" i="18" s="1"/>
  <c r="P13" i="25" s="1"/>
  <c r="DP84" i="18"/>
  <c r="BK16" i="25" s="1"/>
  <c r="AI65" i="18" l="1"/>
  <c r="AP65" i="18" s="1"/>
  <c r="CF65" i="18" s="1"/>
  <c r="DP65" i="18" s="1"/>
  <c r="AS20" i="25" s="1"/>
  <c r="AB62" i="18"/>
  <c r="AI62" i="18" s="1"/>
  <c r="AP62" i="18" s="1"/>
  <c r="BD40" i="18"/>
  <c r="CF39" i="18"/>
  <c r="DP39" i="18" s="1"/>
  <c r="T17" i="25" s="1"/>
  <c r="BD39" i="18"/>
  <c r="AB44" i="18"/>
  <c r="AI44" i="18" s="1"/>
  <c r="AP44" i="18" s="1"/>
  <c r="AB67" i="18"/>
  <c r="AI67" i="18" s="1"/>
  <c r="AP67" i="18" s="1"/>
  <c r="AB43" i="18"/>
  <c r="AI43" i="18" s="1"/>
  <c r="AP43" i="18" s="1"/>
  <c r="AB38" i="18"/>
  <c r="AI38" i="18" s="1"/>
  <c r="AP38" i="18" s="1"/>
  <c r="AB61" i="18"/>
  <c r="AI61" i="18" s="1"/>
  <c r="AP61" i="18" s="1"/>
  <c r="MQ24" i="18"/>
  <c r="FF46" i="18" s="1"/>
  <c r="AB37" i="18"/>
  <c r="AI37" i="18" s="1"/>
  <c r="AP37" i="18" s="1"/>
  <c r="CF42" i="18"/>
  <c r="DP42" i="18" s="1"/>
  <c r="T20" i="25" s="1"/>
  <c r="BD66" i="18"/>
  <c r="CF66" i="18"/>
  <c r="CF63" i="18"/>
  <c r="DP63" i="18" s="1"/>
  <c r="AS18" i="25" s="1"/>
  <c r="DP64" i="18"/>
  <c r="AS19" i="25" s="1"/>
  <c r="CF83" i="18"/>
  <c r="DP83" i="18" s="1"/>
  <c r="BK15" i="25" s="1"/>
  <c r="CF60" i="18"/>
  <c r="DP60" i="18" s="1"/>
  <c r="AS15" i="25" s="1"/>
  <c r="DH81" i="18"/>
  <c r="BG13" i="25" s="1"/>
  <c r="DH58" i="18"/>
  <c r="BD65" i="18" l="1"/>
  <c r="CF62" i="18"/>
  <c r="DP62" i="18" s="1"/>
  <c r="AS17" i="25" s="1"/>
  <c r="BD62" i="18"/>
  <c r="CF43" i="18"/>
  <c r="DP43" i="18" s="1"/>
  <c r="T21" i="25" s="1"/>
  <c r="BD43" i="18"/>
  <c r="BD67" i="18"/>
  <c r="CF67" i="18"/>
  <c r="DP67" i="18" s="1"/>
  <c r="AS22" i="25" s="1"/>
  <c r="CF44" i="18"/>
  <c r="DP44" i="18" s="1"/>
  <c r="T22" i="25" s="1"/>
  <c r="BD44" i="18"/>
  <c r="BD61" i="18"/>
  <c r="CF61" i="18"/>
  <c r="DP61" i="18" s="1"/>
  <c r="AS16" i="25" s="1"/>
  <c r="BD38" i="18"/>
  <c r="CF38" i="18"/>
  <c r="DP38" i="18" s="1"/>
  <c r="T16" i="25" s="1"/>
  <c r="AO13" i="25"/>
  <c r="MT24" i="18"/>
  <c r="FI46" i="18" s="1"/>
  <c r="CF37" i="18"/>
  <c r="DP37" i="18" s="1"/>
  <c r="T15" i="25" s="1"/>
  <c r="BD37" i="18"/>
  <c r="AW58" i="18"/>
  <c r="AW68" i="18" s="1"/>
  <c r="DP66" i="18"/>
  <c r="AS21" i="25" s="1"/>
  <c r="AG33" i="20"/>
  <c r="AG31" i="20"/>
  <c r="K35" i="18"/>
  <c r="AW81" i="18"/>
  <c r="AW91" i="18" s="1"/>
  <c r="R81" i="18"/>
  <c r="D81" i="18"/>
  <c r="K81" i="18"/>
  <c r="R35" i="18"/>
  <c r="K58" i="18"/>
  <c r="D58" i="18"/>
  <c r="R58" i="18"/>
  <c r="AW35" i="18"/>
  <c r="MW24" i="18" l="1"/>
  <c r="MZ24" i="18" s="1"/>
  <c r="BK35" i="18"/>
  <c r="BK45" i="18" s="1"/>
  <c r="FL46" i="18" l="1"/>
  <c r="NC24" i="18"/>
  <c r="FO46" i="18"/>
  <c r="AW45" i="18"/>
  <c r="D35" i="18"/>
  <c r="NF24" i="18" l="1"/>
  <c r="FR46" i="18"/>
  <c r="AG29" i="20"/>
  <c r="NI24" i="18" l="1"/>
  <c r="FU46" i="18"/>
  <c r="NL24" i="18" l="1"/>
  <c r="GA46" i="18" s="1"/>
  <c r="FX46" i="18"/>
  <c r="AI29" i="19"/>
  <c r="GD46" i="18" l="1"/>
  <c r="CM30" i="18" s="1"/>
  <c r="CM31" i="18" s="1"/>
  <c r="AI23" i="19"/>
  <c r="BE18" i="19" s="1"/>
  <c r="BP17" i="19" l="1"/>
  <c r="BE17" i="19"/>
  <c r="AI36" i="19"/>
  <c r="BF14" i="18"/>
  <c r="DY14" i="18" s="1"/>
  <c r="BE16" i="19" l="1"/>
  <c r="AI12" i="19" s="1"/>
  <c r="BP16" i="19"/>
  <c r="AT15" i="19" s="1"/>
  <c r="AT4" i="19" s="1"/>
  <c r="AI15" i="19" l="1"/>
  <c r="AI5" i="19"/>
  <c r="AI4" i="19" l="1"/>
  <c r="AE14" i="18" s="1"/>
  <c r="U81" i="18"/>
  <c r="AR14" i="18" l="1"/>
  <c r="DC14" i="18"/>
  <c r="AB81" i="18"/>
  <c r="AI81" i="18" s="1"/>
  <c r="AP81" i="18" s="1"/>
  <c r="BF15" i="18"/>
  <c r="G3" i="23" l="1"/>
  <c r="H3" i="23" s="1"/>
  <c r="U58" i="18"/>
  <c r="U35" i="18"/>
  <c r="DC15" i="18"/>
  <c r="U59" i="18" s="1"/>
  <c r="BD81" i="18"/>
  <c r="CF81" i="18"/>
  <c r="AJ36" i="19"/>
  <c r="AH36" i="19" s="1"/>
  <c r="AB35" i="18" l="1"/>
  <c r="AI35" i="18" s="1"/>
  <c r="AP35" i="18" s="1"/>
  <c r="AB58" i="18"/>
  <c r="AI58" i="18" s="1"/>
  <c r="AP58" i="18" s="1"/>
  <c r="U82" i="18"/>
  <c r="U91" i="18" s="1"/>
  <c r="U36" i="18"/>
  <c r="U45" i="18" s="1"/>
  <c r="G4" i="23"/>
  <c r="H4" i="23" s="1"/>
  <c r="AU4" i="18"/>
  <c r="AN17" i="20" s="1"/>
  <c r="DP81" i="18"/>
  <c r="BK13" i="25" s="1"/>
  <c r="U68" i="18"/>
  <c r="AG27" i="20" l="1"/>
  <c r="AG28" i="20"/>
  <c r="CF58" i="18"/>
  <c r="DP58" i="18" s="1"/>
  <c r="AS13" i="25" s="1"/>
  <c r="BD58" i="18"/>
  <c r="BD35" i="18"/>
  <c r="CF35" i="18"/>
  <c r="DP35" i="18" s="1"/>
  <c r="T13" i="25" s="1"/>
  <c r="AB82" i="18"/>
  <c r="AI82" i="18" s="1"/>
  <c r="AP82" i="18" s="1"/>
  <c r="AB36" i="18"/>
  <c r="AI36" i="18" s="1"/>
  <c r="AI45" i="18" s="1"/>
  <c r="AB59" i="18"/>
  <c r="AI59" i="18" s="1"/>
  <c r="AP59" i="18" s="1"/>
  <c r="AG32" i="20"/>
  <c r="AG30" i="20"/>
  <c r="AG25" i="20"/>
  <c r="AG34" i="20"/>
  <c r="AG26" i="20"/>
  <c r="AI91" i="18" l="1"/>
  <c r="AP36" i="18"/>
  <c r="AP45" i="18" s="1"/>
  <c r="AI68" i="18"/>
  <c r="AN19" i="20"/>
  <c r="AU5" i="18" s="1"/>
  <c r="BD82" i="18"/>
  <c r="BD91" i="18" s="1"/>
  <c r="BK92" i="18" s="1"/>
  <c r="CF82" i="18"/>
  <c r="AP91" i="18"/>
  <c r="CF59" i="18"/>
  <c r="AP68" i="18"/>
  <c r="BD59" i="18"/>
  <c r="BD68" i="18" s="1"/>
  <c r="BK69" i="18" s="1"/>
  <c r="CF36" i="18" l="1"/>
  <c r="DP36" i="18" s="1"/>
  <c r="BD36" i="18"/>
  <c r="BD45" i="18" s="1"/>
  <c r="BK46" i="18" s="1"/>
  <c r="BR88" i="18"/>
  <c r="BR35" i="18"/>
  <c r="CM35" i="18" s="1"/>
  <c r="DW35" i="18" s="1"/>
  <c r="BR86" i="18"/>
  <c r="BR89" i="18"/>
  <c r="BR58" i="18"/>
  <c r="CM58" i="18" s="1"/>
  <c r="DW58" i="18" s="1"/>
  <c r="BR65" i="18"/>
  <c r="CM65" i="18" s="1"/>
  <c r="BR87" i="18"/>
  <c r="BR77" i="18"/>
  <c r="BR64" i="18"/>
  <c r="CM64" i="18" s="1"/>
  <c r="BR83" i="18"/>
  <c r="CM83" i="18" s="1"/>
  <c r="BR63" i="18"/>
  <c r="CM63" i="18" s="1"/>
  <c r="DW63" i="18" s="1"/>
  <c r="AZ18" i="25" s="1"/>
  <c r="BR37" i="18"/>
  <c r="CM37" i="18" s="1"/>
  <c r="DW37" i="18" s="1"/>
  <c r="AA15" i="25" s="1"/>
  <c r="BR41" i="18"/>
  <c r="CM41" i="18" s="1"/>
  <c r="BR43" i="18"/>
  <c r="CM43" i="18" s="1"/>
  <c r="BR39" i="18"/>
  <c r="CM39" i="18" s="1"/>
  <c r="DW39" i="18" s="1"/>
  <c r="AA17" i="25" s="1"/>
  <c r="BR44" i="18"/>
  <c r="CM44" i="18" s="1"/>
  <c r="BR85" i="18"/>
  <c r="BR84" i="18"/>
  <c r="CM84" i="18" s="1"/>
  <c r="BR59" i="18"/>
  <c r="CM59" i="18" s="1"/>
  <c r="DW59" i="18" s="1"/>
  <c r="AZ14" i="25" s="1"/>
  <c r="BR66" i="18"/>
  <c r="CM66" i="18" s="1"/>
  <c r="BR38" i="18"/>
  <c r="CM38" i="18" s="1"/>
  <c r="DW38" i="18" s="1"/>
  <c r="AA16" i="25" s="1"/>
  <c r="BR61" i="18"/>
  <c r="CM61" i="18" s="1"/>
  <c r="DW61" i="18" s="1"/>
  <c r="AZ16" i="25" s="1"/>
  <c r="BY35" i="18"/>
  <c r="BY45" i="18" s="1"/>
  <c r="BR40" i="18"/>
  <c r="CM40" i="18" s="1"/>
  <c r="DW40" i="18" s="1"/>
  <c r="AA18" i="25" s="1"/>
  <c r="BR90" i="18"/>
  <c r="BR31" i="18"/>
  <c r="BR67" i="18"/>
  <c r="CM67" i="18" s="1"/>
  <c r="BR81" i="18"/>
  <c r="CM81" i="18" s="1"/>
  <c r="CT81" i="18" s="1"/>
  <c r="BR54" i="18"/>
  <c r="BR60" i="18"/>
  <c r="CM60" i="18" s="1"/>
  <c r="DW60" i="18" s="1"/>
  <c r="AZ15" i="25" s="1"/>
  <c r="BR82" i="18"/>
  <c r="CM82" i="18" s="1"/>
  <c r="CT82" i="18" s="1"/>
  <c r="BR42" i="18"/>
  <c r="CM42" i="18" s="1"/>
  <c r="BR62" i="18"/>
  <c r="CM62" i="18" s="1"/>
  <c r="DW62" i="18" s="1"/>
  <c r="AZ17" i="25" s="1"/>
  <c r="BR36" i="18"/>
  <c r="CM36" i="18" s="1"/>
  <c r="DW36" i="18" s="1"/>
  <c r="AA14" i="25" s="1"/>
  <c r="DP82" i="18"/>
  <c r="CF91" i="18"/>
  <c r="DP59" i="18"/>
  <c r="CF68" i="18"/>
  <c r="CT42" i="18" l="1"/>
  <c r="DW42" i="18"/>
  <c r="AA20" i="25" s="1"/>
  <c r="CT65" i="18"/>
  <c r="DW65" i="18"/>
  <c r="AZ20" i="25" s="1"/>
  <c r="CT66" i="18"/>
  <c r="DW66" i="18"/>
  <c r="AZ21" i="25" s="1"/>
  <c r="CT44" i="18"/>
  <c r="DW44" i="18"/>
  <c r="AA22" i="25" s="1"/>
  <c r="CT43" i="18"/>
  <c r="DW43" i="18"/>
  <c r="AA21" i="25" s="1"/>
  <c r="CT67" i="18"/>
  <c r="DW67" i="18"/>
  <c r="AZ22" i="25" s="1"/>
  <c r="CT41" i="18"/>
  <c r="DW41" i="18"/>
  <c r="AA19" i="25" s="1"/>
  <c r="CT64" i="18"/>
  <c r="DW64" i="18"/>
  <c r="AZ19" i="25" s="1"/>
  <c r="DP91" i="18"/>
  <c r="BK14" i="25"/>
  <c r="BK23" i="25" s="1"/>
  <c r="AZ13" i="25"/>
  <c r="DP68" i="18"/>
  <c r="AS14" i="25"/>
  <c r="AA13" i="25"/>
  <c r="DP45" i="18"/>
  <c r="T14" i="25"/>
  <c r="CF45" i="18"/>
  <c r="DW82" i="18"/>
  <c r="BR14" i="25" s="1"/>
  <c r="DW81" i="18"/>
  <c r="BR13" i="25" s="1"/>
  <c r="CT84" i="18"/>
  <c r="DW84" i="18"/>
  <c r="BR16" i="25" s="1"/>
  <c r="CT62" i="18"/>
  <c r="CT39" i="18"/>
  <c r="CT40" i="18"/>
  <c r="CT63" i="18"/>
  <c r="CT61" i="18"/>
  <c r="CT38" i="18"/>
  <c r="CT37" i="18"/>
  <c r="CT83" i="18"/>
  <c r="DW83" i="18"/>
  <c r="BR15" i="25" s="1"/>
  <c r="CT60" i="18"/>
  <c r="DA31" i="18"/>
  <c r="DA35" i="18" s="1"/>
  <c r="CT59" i="18"/>
  <c r="CM91" i="18"/>
  <c r="CT35" i="18"/>
  <c r="BR68" i="18"/>
  <c r="CM68" i="18"/>
  <c r="CT58" i="18"/>
  <c r="BR91" i="18"/>
  <c r="CT36" i="18"/>
  <c r="CM45" i="18"/>
  <c r="BR45" i="18"/>
  <c r="AZ23" i="25" l="1"/>
  <c r="AA23" i="25"/>
  <c r="BR23" i="25"/>
  <c r="BK24" i="25" s="1"/>
  <c r="AS23" i="25"/>
  <c r="T23" i="25"/>
  <c r="CT91" i="18"/>
  <c r="DA92" i="18" s="1"/>
  <c r="DA93" i="18" s="1"/>
  <c r="DA94" i="18" s="1"/>
  <c r="DW91" i="18"/>
  <c r="ED92" i="18" s="1"/>
  <c r="ED93" i="18" s="1"/>
  <c r="AV102" i="18" s="1"/>
  <c r="DW45" i="18"/>
  <c r="DW68" i="18"/>
  <c r="ED69" i="18" s="1"/>
  <c r="ED70" i="18" s="1"/>
  <c r="Z102" i="18" s="1"/>
  <c r="DA45" i="18"/>
  <c r="DH30" i="18"/>
  <c r="CT68" i="18"/>
  <c r="DA69" i="18" s="1"/>
  <c r="DA70" i="18" s="1"/>
  <c r="DA71" i="18" s="1"/>
  <c r="CT45" i="18"/>
  <c r="ED35" i="18"/>
  <c r="AS24" i="25" l="1"/>
  <c r="BG25" i="25"/>
  <c r="AO25" i="25"/>
  <c r="ED45" i="18"/>
  <c r="ED46" i="18" s="1"/>
  <c r="ED47" i="18" s="1"/>
  <c r="D102" i="18" s="1"/>
  <c r="BR102" i="18" s="1"/>
  <c r="AH13" i="25"/>
  <c r="AH23" i="25" s="1"/>
  <c r="T24" i="25" s="1"/>
  <c r="ED94" i="18"/>
  <c r="ED71" i="18"/>
  <c r="DA46" i="18"/>
  <c r="DA47" i="18" s="1"/>
  <c r="DA48" i="18" s="1"/>
  <c r="M2" i="14" l="1"/>
  <c r="P25" i="25"/>
  <c r="P26" i="25" s="1"/>
  <c r="ED48" i="18"/>
  <c r="NO24" i="18"/>
  <c r="M12" i="14" l="1"/>
  <c r="P5" i="14"/>
  <c r="M3" i="14" s="1"/>
  <c r="BC4" i="25" s="1"/>
  <c r="P6" i="14"/>
  <c r="M8" i="14" s="1"/>
  <c r="M11" i="14"/>
  <c r="CD7" i="25" l="1"/>
  <c r="BH113" i="18" s="1"/>
  <c r="P107" i="18"/>
  <c r="BK4" i="25"/>
  <c r="AB107" i="18" s="1"/>
  <c r="M4" i="14"/>
  <c r="BC5" i="25" s="1"/>
  <c r="P109" i="18" s="1"/>
  <c r="M5" i="14"/>
  <c r="BC6" i="25" s="1"/>
  <c r="P111" i="18" s="1"/>
  <c r="M6" i="14"/>
  <c r="BC7" i="25" s="1"/>
  <c r="P113" i="18" s="1"/>
  <c r="M9" i="14"/>
  <c r="CD5" i="25" s="1"/>
  <c r="BH109" i="18" s="1"/>
  <c r="M10" i="14"/>
  <c r="CD6" i="25" s="1"/>
  <c r="BH111" i="18" s="1"/>
  <c r="M7" i="14"/>
  <c r="BC8" i="25" s="1"/>
  <c r="P115" i="18" s="1"/>
  <c r="CD4" i="25"/>
  <c r="BH107" i="18" s="1"/>
  <c r="CL7" i="25" l="1"/>
  <c r="BT113" i="18" s="1"/>
  <c r="CD8" i="25"/>
  <c r="BH115" i="18"/>
  <c r="CL6" i="25"/>
  <c r="BT111" i="18" s="1"/>
  <c r="CL5" i="25"/>
  <c r="BT109" i="18" s="1"/>
  <c r="CL4" i="25"/>
  <c r="BT107" i="18" s="1"/>
  <c r="BK8" i="25"/>
  <c r="AB115" i="18" s="1"/>
  <c r="BK6" i="25"/>
  <c r="AB111" i="18" s="1"/>
  <c r="BK5" i="25"/>
  <c r="AB109" i="18" s="1"/>
  <c r="BK7" i="25"/>
  <c r="AB11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館山市役所</author>
    <author>Administrator</author>
  </authors>
  <commentList>
    <comment ref="D3" authorId="0" shapeId="0" xr:uid="{00000000-0006-0000-0100-000001000000}">
      <text>
        <r>
          <rPr>
            <sz val="11"/>
            <color indexed="81"/>
            <rFont val="ＭＳ ゴシック"/>
            <family val="3"/>
            <charset val="128"/>
          </rPr>
          <t>軽減判定には義主の所得は見るが，人数は見ない。
特定同一世帯所属者は，人数及び所得が判定に関係する。</t>
        </r>
      </text>
    </comment>
    <comment ref="D12" authorId="1" shapeId="0" xr:uid="{00000000-0006-0000-0100-000002000000}">
      <text>
        <r>
          <rPr>
            <sz val="12"/>
            <color indexed="81"/>
            <rFont val="HGｺﾞｼｯｸM"/>
            <family val="3"/>
            <charset val="128"/>
          </rPr>
          <t>氏名は適当でも入力すること
名前を入れないと計算不可</t>
        </r>
      </text>
    </comment>
    <comment ref="K12" authorId="1" shapeId="0" xr:uid="{00000000-0006-0000-0100-000003000000}">
      <text>
        <r>
          <rPr>
            <sz val="12"/>
            <color indexed="81"/>
            <rFont val="HGｺﾞｼｯｸM"/>
            <family val="3"/>
            <charset val="128"/>
          </rPr>
          <t>生年月日は，日付形式で入力
例　2009/4/1，S12.12.12
※生年月日又は年齢直接入力のどちらか必ず入力</t>
        </r>
      </text>
    </comment>
    <comment ref="U12" authorId="1" shapeId="0" xr:uid="{00000000-0006-0000-0100-000004000000}">
      <text>
        <r>
          <rPr>
            <sz val="12"/>
            <color indexed="81"/>
            <rFont val="HGｺﾞｼｯｸM"/>
            <family val="3"/>
            <charset val="128"/>
          </rPr>
          <t>生年月日を入力しない場合は年齢を入力
※生年月日又は年齢直接入力のどちらか必ず入力</t>
        </r>
      </text>
    </comment>
    <comment ref="AL12" authorId="2" shapeId="0" xr:uid="{1BCE9F41-CB3E-4C7B-BBC6-0A5272FF3754}">
      <text>
        <r>
          <rPr>
            <sz val="12"/>
            <color indexed="81"/>
            <rFont val="HGｺﾞｼｯｸM"/>
            <family val="3"/>
            <charset val="128"/>
          </rPr>
          <t xml:space="preserve">対象者
１．給与等の収入金額が850万円を超え、自分、同一生計配偶者、
　　扶養親族のいずれかが特別障害者である場合、又は23歳未満
　　の扶養親族がいる場合。
２．給与所得と公的年金等の雑所得がある場合
３．上記１と２の両方に該当する場合
</t>
        </r>
      </text>
    </comment>
    <comment ref="AO12" authorId="1" shapeId="0" xr:uid="{00000000-0006-0000-0100-000005000000}">
      <text>
        <r>
          <rPr>
            <sz val="12"/>
            <color indexed="81"/>
            <rFont val="HGｺﾞｼｯｸM"/>
            <family val="3"/>
            <charset val="128"/>
          </rPr>
          <t>対象者
・離職時点で６４歳以下の方
・平成２１年３月３１日以降に退職された方のうち，次の「１」，「２」として
　失業等給付を受ける方
　１．雇用保険の特定受給資格者（倒産・解雇などによる離職）
　　　離職理由コード：11・12・21・22・31・32
　２．雇用保険の特定理由離職者（雇い止めなどによる離職）
　　　離職理由コード：23・33・34</t>
        </r>
      </text>
    </comment>
    <comment ref="BF12" authorId="1" shapeId="0" xr:uid="{00000000-0006-0000-0100-000006000000}">
      <text>
        <r>
          <rPr>
            <sz val="12"/>
            <color indexed="81"/>
            <rFont val="HGｺﾞｼｯｸM"/>
            <family val="3"/>
            <charset val="128"/>
          </rPr>
          <t>生年月日又は年齢の入力がないと
６５歳未満で算出する。</t>
        </r>
      </text>
    </comment>
    <comment ref="GL12" authorId="1" shapeId="0" xr:uid="{00000000-0006-0000-0100-000007000000}">
      <text>
        <r>
          <rPr>
            <sz val="12"/>
            <color indexed="81"/>
            <rFont val="HGｺﾞｼｯｸM"/>
            <family val="3"/>
            <charset val="128"/>
          </rPr>
          <t>障害により後期高齢へ移行したため，
特定同一世帯となる場合，該当者の欄
に後期高齢へ移行する開始月を入力
注：65歳から</t>
        </r>
      </text>
    </comment>
  </commentList>
</comments>
</file>

<file path=xl/sharedStrings.xml><?xml version="1.0" encoding="utf-8"?>
<sst xmlns="http://schemas.openxmlformats.org/spreadsheetml/2006/main" count="513" uniqueCount="286">
  <si>
    <t>給与収入</t>
    <rPh sb="0" eb="2">
      <t>キュウヨ</t>
    </rPh>
    <rPh sb="2" eb="4">
      <t>シュウニュウ</t>
    </rPh>
    <phoneticPr fontId="2"/>
  </si>
  <si>
    <t>給与所得</t>
    <rPh sb="0" eb="2">
      <t>キュウヨ</t>
    </rPh>
    <rPh sb="2" eb="4">
      <t>ショトク</t>
    </rPh>
    <phoneticPr fontId="2"/>
  </si>
  <si>
    <t>その他所得</t>
    <rPh sb="2" eb="3">
      <t>タ</t>
    </rPh>
    <rPh sb="3" eb="5">
      <t>ショトク</t>
    </rPh>
    <phoneticPr fontId="2"/>
  </si>
  <si>
    <t>公的年金収入</t>
    <rPh sb="0" eb="2">
      <t>コウテキ</t>
    </rPh>
    <rPh sb="2" eb="4">
      <t>ネンキン</t>
    </rPh>
    <rPh sb="4" eb="6">
      <t>シュウニュウ</t>
    </rPh>
    <phoneticPr fontId="2"/>
  </si>
  <si>
    <t>所得割</t>
    <rPh sb="0" eb="1">
      <t>ショ</t>
    </rPh>
    <rPh sb="1" eb="2">
      <t>トク</t>
    </rPh>
    <rPh sb="2" eb="3">
      <t>ワリ</t>
    </rPh>
    <phoneticPr fontId="21"/>
  </si>
  <si>
    <t>均等割</t>
    <rPh sb="0" eb="3">
      <t>キントウワ</t>
    </rPh>
    <phoneticPr fontId="21"/>
  </si>
  <si>
    <t>平等割</t>
    <rPh sb="0" eb="2">
      <t>ビョウドウ</t>
    </rPh>
    <rPh sb="2" eb="3">
      <t>ワリ</t>
    </rPh>
    <phoneticPr fontId="21"/>
  </si>
  <si>
    <t>氏　名</t>
    <rPh sb="0" eb="1">
      <t>シ</t>
    </rPh>
    <rPh sb="2" eb="3">
      <t>メイ</t>
    </rPh>
    <phoneticPr fontId="21"/>
  </si>
  <si>
    <t>控除額</t>
    <rPh sb="0" eb="2">
      <t>コウジョ</t>
    </rPh>
    <rPh sb="2" eb="3">
      <t>ガク</t>
    </rPh>
    <phoneticPr fontId="21"/>
  </si>
  <si>
    <t>課税所得</t>
    <rPh sb="0" eb="2">
      <t>カゼイ</t>
    </rPh>
    <rPh sb="2" eb="3">
      <t>ショ</t>
    </rPh>
    <rPh sb="3" eb="4">
      <t>トク</t>
    </rPh>
    <phoneticPr fontId="21"/>
  </si>
  <si>
    <t>均等割</t>
    <rPh sb="0" eb="2">
      <t>キントウ</t>
    </rPh>
    <rPh sb="2" eb="3">
      <t>ワリ</t>
    </rPh>
    <phoneticPr fontId="21"/>
  </si>
  <si>
    <t>合　計</t>
    <rPh sb="0" eb="1">
      <t>ゴウ</t>
    </rPh>
    <rPh sb="2" eb="3">
      <t>ケイ</t>
    </rPh>
    <phoneticPr fontId="21"/>
  </si>
  <si>
    <t>介護保険分</t>
    <rPh sb="0" eb="2">
      <t>カイゴ</t>
    </rPh>
    <rPh sb="2" eb="4">
      <t>ホケン</t>
    </rPh>
    <rPh sb="4" eb="5">
      <t>ブン</t>
    </rPh>
    <phoneticPr fontId="21"/>
  </si>
  <si>
    <t>年齢</t>
    <rPh sb="0" eb="2">
      <t>ネンレイ</t>
    </rPh>
    <phoneticPr fontId="21"/>
  </si>
  <si>
    <t>①</t>
    <phoneticPr fontId="21"/>
  </si>
  <si>
    <t>②</t>
    <phoneticPr fontId="21"/>
  </si>
  <si>
    <t>③（①－②）</t>
    <phoneticPr fontId="21"/>
  </si>
  <si>
    <t>⑤</t>
    <phoneticPr fontId="21"/>
  </si>
  <si>
    <t>⑥</t>
    <phoneticPr fontId="21"/>
  </si>
  <si>
    <t>非自発的失業</t>
    <rPh sb="0" eb="1">
      <t>ヒ</t>
    </rPh>
    <rPh sb="1" eb="4">
      <t>ジハツテキ</t>
    </rPh>
    <rPh sb="4" eb="6">
      <t>シツギョウ</t>
    </rPh>
    <phoneticPr fontId="21"/>
  </si>
  <si>
    <t>年齢計算</t>
    <rPh sb="0" eb="2">
      <t>ネンレイ</t>
    </rPh>
    <rPh sb="2" eb="4">
      <t>ケイサン</t>
    </rPh>
    <phoneticPr fontId="21"/>
  </si>
  <si>
    <t>今日現在</t>
    <rPh sb="0" eb="2">
      <t>キョウ</t>
    </rPh>
    <rPh sb="2" eb="4">
      <t>ゲンザイ</t>
    </rPh>
    <phoneticPr fontId="21"/>
  </si>
  <si>
    <t>生年月日</t>
    <rPh sb="0" eb="2">
      <t>セイネン</t>
    </rPh>
    <rPh sb="2" eb="4">
      <t>ガッピ</t>
    </rPh>
    <phoneticPr fontId="21"/>
  </si>
  <si>
    <t>７割軽減世帯</t>
    <rPh sb="1" eb="2">
      <t>ワリ</t>
    </rPh>
    <rPh sb="2" eb="4">
      <t>ケイゲン</t>
    </rPh>
    <rPh sb="4" eb="6">
      <t>セタイ</t>
    </rPh>
    <phoneticPr fontId="2"/>
  </si>
  <si>
    <t>５割軽減世帯</t>
    <rPh sb="1" eb="2">
      <t>ワリ</t>
    </rPh>
    <rPh sb="2" eb="4">
      <t>ケイゲン</t>
    </rPh>
    <rPh sb="4" eb="6">
      <t>セタイ</t>
    </rPh>
    <phoneticPr fontId="2"/>
  </si>
  <si>
    <t>２割軽減世帯</t>
    <rPh sb="1" eb="2">
      <t>ワリ</t>
    </rPh>
    <rPh sb="2" eb="4">
      <t>ケイゲン</t>
    </rPh>
    <rPh sb="4" eb="6">
      <t>セタイ</t>
    </rPh>
    <phoneticPr fontId="2"/>
  </si>
  <si>
    <t>率</t>
    <rPh sb="0" eb="1">
      <t>リツ</t>
    </rPh>
    <phoneticPr fontId="21"/>
  </si>
  <si>
    <t>軽減判定基準額の求め方</t>
    <rPh sb="0" eb="2">
      <t>ケイゲン</t>
    </rPh>
    <rPh sb="2" eb="4">
      <t>ハンテイ</t>
    </rPh>
    <rPh sb="4" eb="6">
      <t>キジュン</t>
    </rPh>
    <rPh sb="6" eb="7">
      <t>ガク</t>
    </rPh>
    <rPh sb="8" eb="9">
      <t>モト</t>
    </rPh>
    <rPh sb="10" eb="11">
      <t>カタ</t>
    </rPh>
    <phoneticPr fontId="2"/>
  </si>
  <si>
    <t>円＋｛（被保険者＋特定同一世帯所属者数）×</t>
    <rPh sb="0" eb="1">
      <t>エン</t>
    </rPh>
    <rPh sb="4" eb="8">
      <t>ヒホケンシャ</t>
    </rPh>
    <rPh sb="9" eb="11">
      <t>トクテイ</t>
    </rPh>
    <rPh sb="11" eb="13">
      <t>ドウイツ</t>
    </rPh>
    <rPh sb="13" eb="15">
      <t>セタイ</t>
    </rPh>
    <rPh sb="15" eb="17">
      <t>ショゾク</t>
    </rPh>
    <rPh sb="17" eb="18">
      <t>シャ</t>
    </rPh>
    <rPh sb="18" eb="19">
      <t>スウ</t>
    </rPh>
    <phoneticPr fontId="2"/>
  </si>
  <si>
    <t>円｝</t>
    <rPh sb="0" eb="1">
      <t>エン</t>
    </rPh>
    <phoneticPr fontId="2"/>
  </si>
  <si>
    <t>　●５割軽減基準額　世帯の所得の合計が，</t>
    <rPh sb="3" eb="4">
      <t>ワリ</t>
    </rPh>
    <rPh sb="4" eb="6">
      <t>ケイゲン</t>
    </rPh>
    <rPh sb="6" eb="8">
      <t>キジュン</t>
    </rPh>
    <rPh sb="8" eb="9">
      <t>ガク</t>
    </rPh>
    <phoneticPr fontId="2"/>
  </si>
  <si>
    <t>　●７割軽減基準額　世帯の所得の合計が，</t>
    <rPh sb="3" eb="4">
      <t>ワリ</t>
    </rPh>
    <rPh sb="4" eb="6">
      <t>ケイゲン</t>
    </rPh>
    <rPh sb="6" eb="8">
      <t>キジュン</t>
    </rPh>
    <rPh sb="8" eb="9">
      <t>ガク</t>
    </rPh>
    <phoneticPr fontId="2"/>
  </si>
  <si>
    <t>　●２割軽減基準額　世帯の所得金額の合計が</t>
    <rPh sb="3" eb="4">
      <t>ワリ</t>
    </rPh>
    <rPh sb="4" eb="6">
      <t>ケイゲン</t>
    </rPh>
    <rPh sb="6" eb="8">
      <t>キジュン</t>
    </rPh>
    <rPh sb="8" eb="9">
      <t>ガク</t>
    </rPh>
    <rPh sb="10" eb="12">
      <t>セタイ</t>
    </rPh>
    <rPh sb="13" eb="15">
      <t>ショトク</t>
    </rPh>
    <rPh sb="15" eb="17">
      <t>キンガク</t>
    </rPh>
    <rPh sb="18" eb="20">
      <t>ゴウケイ</t>
    </rPh>
    <phoneticPr fontId="2"/>
  </si>
  <si>
    <t>※１：判定となる世帯の所得金額とは，擬主を含む世帯主，被保険者及び特定同一世帯所属者数の所得の合計額</t>
    <rPh sb="3" eb="5">
      <t>ハンテイ</t>
    </rPh>
    <rPh sb="8" eb="10">
      <t>セタイ</t>
    </rPh>
    <rPh sb="11" eb="13">
      <t>ショトク</t>
    </rPh>
    <rPh sb="13" eb="15">
      <t>キンガク</t>
    </rPh>
    <rPh sb="18" eb="19">
      <t>ギ</t>
    </rPh>
    <rPh sb="19" eb="20">
      <t>ヌシ</t>
    </rPh>
    <rPh sb="21" eb="22">
      <t>フク</t>
    </rPh>
    <rPh sb="23" eb="26">
      <t>セタイヌシ</t>
    </rPh>
    <rPh sb="27" eb="31">
      <t>ヒホケンシャ</t>
    </rPh>
    <rPh sb="31" eb="32">
      <t>オヨ</t>
    </rPh>
    <rPh sb="44" eb="46">
      <t>ショトク</t>
    </rPh>
    <rPh sb="47" eb="49">
      <t>ゴウケイ</t>
    </rPh>
    <rPh sb="49" eb="50">
      <t>ガク</t>
    </rPh>
    <phoneticPr fontId="2"/>
  </si>
  <si>
    <t>※２：特定同一世帯所属者とは，国民健康保険から後期高齢者医療制度に移行した方</t>
    <rPh sb="3" eb="5">
      <t>トクテイ</t>
    </rPh>
    <rPh sb="5" eb="7">
      <t>ドウイツ</t>
    </rPh>
    <rPh sb="7" eb="9">
      <t>セタイ</t>
    </rPh>
    <rPh sb="9" eb="11">
      <t>ショゾク</t>
    </rPh>
    <rPh sb="11" eb="12">
      <t>シャ</t>
    </rPh>
    <rPh sb="15" eb="17">
      <t>コクミン</t>
    </rPh>
    <rPh sb="17" eb="19">
      <t>ケンコウ</t>
    </rPh>
    <rPh sb="19" eb="21">
      <t>ホケン</t>
    </rPh>
    <rPh sb="23" eb="25">
      <t>コウキ</t>
    </rPh>
    <rPh sb="25" eb="28">
      <t>コウレイシャ</t>
    </rPh>
    <rPh sb="28" eb="30">
      <t>イリョウ</t>
    </rPh>
    <rPh sb="30" eb="32">
      <t>セイド</t>
    </rPh>
    <rPh sb="33" eb="35">
      <t>イコウ</t>
    </rPh>
    <rPh sb="37" eb="38">
      <t>カタ</t>
    </rPh>
    <phoneticPr fontId="2"/>
  </si>
  <si>
    <t>円</t>
    <rPh sb="0" eb="1">
      <t>エン</t>
    </rPh>
    <phoneticPr fontId="2"/>
  </si>
  <si>
    <t>軽減判定基準額表</t>
    <rPh sb="0" eb="2">
      <t>ケイゲン</t>
    </rPh>
    <rPh sb="2" eb="4">
      <t>ハンテイ</t>
    </rPh>
    <rPh sb="4" eb="6">
      <t>キジュン</t>
    </rPh>
    <rPh sb="6" eb="7">
      <t>ガク</t>
    </rPh>
    <rPh sb="7" eb="8">
      <t>ヒョウ</t>
    </rPh>
    <phoneticPr fontId="2"/>
  </si>
  <si>
    <t>被保険者数
＋
特定同一世帯
所属者数</t>
    <rPh sb="0" eb="4">
      <t>ヒホケンシャ</t>
    </rPh>
    <rPh sb="4" eb="5">
      <t>スウ</t>
    </rPh>
    <phoneticPr fontId="2"/>
  </si>
  <si>
    <t>被保険者又は特定同一世帯所属者に世帯主がいない場合</t>
    <rPh sb="23" eb="25">
      <t>バアイ</t>
    </rPh>
    <phoneticPr fontId="2"/>
  </si>
  <si>
    <t>被保険者数＋特定同一世帯所属者数</t>
    <rPh sb="0" eb="4">
      <t>ヒホケンシャ</t>
    </rPh>
    <rPh sb="4" eb="5">
      <t>カズ</t>
    </rPh>
    <rPh sb="6" eb="8">
      <t>トクテイ</t>
    </rPh>
    <rPh sb="8" eb="10">
      <t>ドウイツ</t>
    </rPh>
    <rPh sb="10" eb="12">
      <t>セタイ</t>
    </rPh>
    <rPh sb="12" eb="14">
      <t>ショゾク</t>
    </rPh>
    <rPh sb="14" eb="15">
      <t>シャ</t>
    </rPh>
    <rPh sb="15" eb="16">
      <t>カズ</t>
    </rPh>
    <phoneticPr fontId="2"/>
  </si>
  <si>
    <t>判定結果</t>
    <rPh sb="0" eb="2">
      <t>ハンテイ</t>
    </rPh>
    <rPh sb="2" eb="4">
      <t>ケッカ</t>
    </rPh>
    <phoneticPr fontId="2"/>
  </si>
  <si>
    <t>※基準額は以下で判定</t>
    <rPh sb="1" eb="3">
      <t>キジュン</t>
    </rPh>
    <rPh sb="3" eb="4">
      <t>ガク</t>
    </rPh>
    <rPh sb="5" eb="7">
      <t>イカ</t>
    </rPh>
    <rPh sb="8" eb="10">
      <t>ハンテイ</t>
    </rPh>
    <phoneticPr fontId="2"/>
  </si>
  <si>
    <t>以下１人増
すごとに加算</t>
    <rPh sb="0" eb="2">
      <t>イカ</t>
    </rPh>
    <rPh sb="3" eb="4">
      <t>ニン</t>
    </rPh>
    <rPh sb="4" eb="5">
      <t>マ</t>
    </rPh>
    <rPh sb="10" eb="12">
      <t>カサン</t>
    </rPh>
    <phoneticPr fontId="2"/>
  </si>
  <si>
    <t>加算なし</t>
    <rPh sb="0" eb="2">
      <t>カサン</t>
    </rPh>
    <phoneticPr fontId="2"/>
  </si>
  <si>
    <t>***********</t>
    <phoneticPr fontId="2"/>
  </si>
  <si>
    <t>合計</t>
    <rPh sb="0" eb="2">
      <t>ゴウケイ</t>
    </rPh>
    <phoneticPr fontId="2"/>
  </si>
  <si>
    <t>年度</t>
    <rPh sb="0" eb="2">
      <t>ネンド</t>
    </rPh>
    <phoneticPr fontId="2"/>
  </si>
  <si>
    <t>６５歳未満</t>
    <rPh sb="2" eb="3">
      <t>サイ</t>
    </rPh>
    <rPh sb="3" eb="5">
      <t>ミマン</t>
    </rPh>
    <phoneticPr fontId="2"/>
  </si>
  <si>
    <t>６５歳以上</t>
    <rPh sb="2" eb="3">
      <t>サイ</t>
    </rPh>
    <rPh sb="3" eb="5">
      <t>イジョウ</t>
    </rPh>
    <phoneticPr fontId="2"/>
  </si>
  <si>
    <t>該当者</t>
    <rPh sb="0" eb="3">
      <t>ガイトウシャ</t>
    </rPh>
    <phoneticPr fontId="21"/>
  </si>
  <si>
    <t>課税総所得金額</t>
    <rPh sb="0" eb="2">
      <t>カゼイ</t>
    </rPh>
    <rPh sb="2" eb="5">
      <t>ソウショトク</t>
    </rPh>
    <rPh sb="5" eb="7">
      <t>キンガク</t>
    </rPh>
    <phoneticPr fontId="21"/>
  </si>
  <si>
    <t>⑦</t>
    <phoneticPr fontId="21"/>
  </si>
  <si>
    <t>⑧</t>
    <phoneticPr fontId="21"/>
  </si>
  <si>
    <t>月数</t>
    <rPh sb="0" eb="2">
      <t>ツキスウ</t>
    </rPh>
    <phoneticPr fontId="2"/>
  </si>
  <si>
    <t>限度超過額→</t>
    <rPh sb="0" eb="2">
      <t>ゲンド</t>
    </rPh>
    <rPh sb="2" eb="5">
      <t>チョウカガク</t>
    </rPh>
    <phoneticPr fontId="21"/>
  </si>
  <si>
    <t>④＋⑤</t>
    <phoneticPr fontId="21"/>
  </si>
  <si>
    <t>軽減額(2･5･7割額)</t>
    <rPh sb="0" eb="2">
      <t>ケイゲン</t>
    </rPh>
    <rPh sb="2" eb="3">
      <t>ガク</t>
    </rPh>
    <rPh sb="9" eb="10">
      <t>ワリ</t>
    </rPh>
    <rPh sb="10" eb="11">
      <t>ガク</t>
    </rPh>
    <phoneticPr fontId="21"/>
  </si>
  <si>
    <t>合計（Ａ＋Ｂ＋Ｃ）→</t>
    <rPh sb="0" eb="2">
      <t>ゴウケイ</t>
    </rPh>
    <phoneticPr fontId="21"/>
  </si>
  <si>
    <t>Ｄ　限度額以下（百円未満切捨て）→</t>
    <rPh sb="2" eb="4">
      <t>ゲンド</t>
    </rPh>
    <rPh sb="4" eb="5">
      <t>ガク</t>
    </rPh>
    <rPh sb="5" eb="7">
      <t>イカ</t>
    </rPh>
    <phoneticPr fontId="21"/>
  </si>
  <si>
    <t>算出額（全体）</t>
    <rPh sb="0" eb="2">
      <t>サンシュツ</t>
    </rPh>
    <rPh sb="2" eb="3">
      <t>ガク</t>
    </rPh>
    <rPh sb="4" eb="6">
      <t>ゼンタイ</t>
    </rPh>
    <phoneticPr fontId="21"/>
  </si>
  <si>
    <t>年金基準日</t>
    <rPh sb="0" eb="2">
      <t>ネンキン</t>
    </rPh>
    <rPh sb="2" eb="5">
      <t>キジュンビ</t>
    </rPh>
    <phoneticPr fontId="21"/>
  </si>
  <si>
    <t>給与収入金額</t>
    <rPh sb="0" eb="2">
      <t>キュウヨ</t>
    </rPh>
    <rPh sb="2" eb="4">
      <t>シュウニュウ</t>
    </rPh>
    <rPh sb="4" eb="6">
      <t>キンガク</t>
    </rPh>
    <phoneticPr fontId="2"/>
  </si>
  <si>
    <t>から</t>
    <phoneticPr fontId="2"/>
  </si>
  <si>
    <t>まで</t>
    <phoneticPr fontId="2"/>
  </si>
  <si>
    <t>所得金額
の計算</t>
    <rPh sb="0" eb="2">
      <t>ショトク</t>
    </rPh>
    <rPh sb="2" eb="4">
      <t>キンガク</t>
    </rPh>
    <rPh sb="6" eb="8">
      <t>ケイサン</t>
    </rPh>
    <phoneticPr fontId="2"/>
  </si>
  <si>
    <t>給与の収入金額を４で割り千円未満の端数切捨て（Ａ）</t>
    <rPh sb="0" eb="2">
      <t>キュウヨ</t>
    </rPh>
    <rPh sb="3" eb="5">
      <t>シュウニュウ</t>
    </rPh>
    <rPh sb="5" eb="7">
      <t>キンガク</t>
    </rPh>
    <rPh sb="10" eb="11">
      <t>ワ</t>
    </rPh>
    <rPh sb="12" eb="14">
      <t>センエン</t>
    </rPh>
    <rPh sb="14" eb="16">
      <t>ミマン</t>
    </rPh>
    <rPh sb="17" eb="19">
      <t>ハスウ</t>
    </rPh>
    <rPh sb="19" eb="21">
      <t>キリス</t>
    </rPh>
    <phoneticPr fontId="2"/>
  </si>
  <si>
    <t>0円</t>
    <rPh sb="1" eb="2">
      <t>エン</t>
    </rPh>
    <phoneticPr fontId="2"/>
  </si>
  <si>
    <t>給与所得計算</t>
    <rPh sb="0" eb="2">
      <t>キュウヨ</t>
    </rPh>
    <rPh sb="2" eb="4">
      <t>ショトク</t>
    </rPh>
    <rPh sb="4" eb="6">
      <t>ケイサン</t>
    </rPh>
    <phoneticPr fontId="2"/>
  </si>
  <si>
    <t>年金所得計算</t>
    <rPh sb="0" eb="2">
      <t>ネンキン</t>
    </rPh>
    <rPh sb="2" eb="4">
      <t>ショトク</t>
    </rPh>
    <rPh sb="4" eb="6">
      <t>ケイサン</t>
    </rPh>
    <phoneticPr fontId="2"/>
  </si>
  <si>
    <t>から</t>
    <phoneticPr fontId="2"/>
  </si>
  <si>
    <t>まで</t>
    <phoneticPr fontId="2"/>
  </si>
  <si>
    <t>年金収入金額の合計(Ａ)</t>
    <rPh sb="0" eb="2">
      <t>ネンキン</t>
    </rPh>
    <phoneticPr fontId="2"/>
  </si>
  <si>
    <t>公的年金等所得金額の計算</t>
    <rPh sb="10" eb="12">
      <t>ケイサン</t>
    </rPh>
    <phoneticPr fontId="2"/>
  </si>
  <si>
    <t>非自発的失業
該当
30/100所得</t>
    <rPh sb="0" eb="1">
      <t>ヒ</t>
    </rPh>
    <rPh sb="1" eb="4">
      <t>ジハツテキ</t>
    </rPh>
    <rPh sb="4" eb="6">
      <t>シツギョウ</t>
    </rPh>
    <rPh sb="7" eb="9">
      <t>ガイトウ</t>
    </rPh>
    <rPh sb="16" eb="18">
      <t>ショトク</t>
    </rPh>
    <phoneticPr fontId="21"/>
  </si>
  <si>
    <t>年齢
直接
入力</t>
    <rPh sb="0" eb="2">
      <t>ネンレイ</t>
    </rPh>
    <rPh sb="3" eb="5">
      <t>チョクセツ</t>
    </rPh>
    <rPh sb="6" eb="8">
      <t>ニュウリョク</t>
    </rPh>
    <phoneticPr fontId="21"/>
  </si>
  <si>
    <t>公的年金所得</t>
    <rPh sb="0" eb="2">
      <t>コウテキ</t>
    </rPh>
    <rPh sb="2" eb="4">
      <t>ネンキン</t>
    </rPh>
    <rPh sb="4" eb="6">
      <t>ショトク</t>
    </rPh>
    <phoneticPr fontId="21"/>
  </si>
  <si>
    <t>医療
保険分</t>
    <rPh sb="0" eb="2">
      <t>イリョウ</t>
    </rPh>
    <rPh sb="3" eb="5">
      <t>ホケン</t>
    </rPh>
    <rPh sb="5" eb="6">
      <t>ブン</t>
    </rPh>
    <phoneticPr fontId="21"/>
  </si>
  <si>
    <t>限度額</t>
    <rPh sb="0" eb="2">
      <t>ゲンド</t>
    </rPh>
    <rPh sb="2" eb="3">
      <t>ガク</t>
    </rPh>
    <phoneticPr fontId="21"/>
  </si>
  <si>
    <t>←１人当たり</t>
    <rPh sb="1" eb="3">
      <t>ヒトリ</t>
    </rPh>
    <rPh sb="3" eb="4">
      <t>ア</t>
    </rPh>
    <phoneticPr fontId="2"/>
  </si>
  <si>
    <t>←１世帯当たり</t>
    <rPh sb="2" eb="4">
      <t>セタイ</t>
    </rPh>
    <rPh sb="4" eb="5">
      <t>ア</t>
    </rPh>
    <phoneticPr fontId="2"/>
  </si>
  <si>
    <t>氏　　名</t>
    <rPh sb="0" eb="1">
      <t>シ</t>
    </rPh>
    <rPh sb="3" eb="4">
      <t>メイ</t>
    </rPh>
    <phoneticPr fontId="21"/>
  </si>
  <si>
    <t>軽減後(2･5･7割後)</t>
    <rPh sb="0" eb="2">
      <t>ケイゲン</t>
    </rPh>
    <rPh sb="2" eb="3">
      <t>ゴ</t>
    </rPh>
    <rPh sb="9" eb="10">
      <t>ワリ</t>
    </rPh>
    <rPh sb="10" eb="11">
      <t>ゴ</t>
    </rPh>
    <phoneticPr fontId="21"/>
  </si>
  <si>
    <t>*********</t>
    <phoneticPr fontId="2"/>
  </si>
  <si>
    <t>Ａ＝④</t>
    <phoneticPr fontId="2"/>
  </si>
  <si>
    <t>Ｂ＝⑤－⑦</t>
    <phoneticPr fontId="21"/>
  </si>
  <si>
    <t>Ａ＋Ｂ</t>
    <phoneticPr fontId="21"/>
  </si>
  <si>
    <t>Ｃ＝⑥－⑧</t>
    <phoneticPr fontId="21"/>
  </si>
  <si>
    <t>該当
月数</t>
    <rPh sb="0" eb="2">
      <t>ガイトウ</t>
    </rPh>
    <rPh sb="3" eb="4">
      <t>ツキ</t>
    </rPh>
    <rPh sb="4" eb="5">
      <t>スウ</t>
    </rPh>
    <phoneticPr fontId="2"/>
  </si>
  <si>
    <t>世帯
月数</t>
    <rPh sb="0" eb="2">
      <t>セタイ</t>
    </rPh>
    <rPh sb="3" eb="5">
      <t>ツキスウ</t>
    </rPh>
    <phoneticPr fontId="2"/>
  </si>
  <si>
    <t>月途中の加入は該当するが，月途中に抜ける場合はその月は非該当</t>
    <rPh sb="0" eb="1">
      <t>ツキ</t>
    </rPh>
    <rPh sb="1" eb="3">
      <t>トチュウ</t>
    </rPh>
    <rPh sb="4" eb="6">
      <t>カニュウ</t>
    </rPh>
    <rPh sb="7" eb="9">
      <t>ガイトウ</t>
    </rPh>
    <rPh sb="13" eb="14">
      <t>ツキ</t>
    </rPh>
    <rPh sb="14" eb="16">
      <t>トチュウ</t>
    </rPh>
    <rPh sb="17" eb="18">
      <t>ヌ</t>
    </rPh>
    <rPh sb="20" eb="22">
      <t>バアイ</t>
    </rPh>
    <rPh sb="25" eb="26">
      <t>ツキ</t>
    </rPh>
    <rPh sb="27" eb="30">
      <t>ヒガイトウ</t>
    </rPh>
    <phoneticPr fontId="21"/>
  </si>
  <si>
    <t>月割後</t>
    <rPh sb="0" eb="2">
      <t>ツキワリ</t>
    </rPh>
    <rPh sb="2" eb="3">
      <t>ゴ</t>
    </rPh>
    <phoneticPr fontId="21"/>
  </si>
  <si>
    <t>入力
シートの判定</t>
    <rPh sb="0" eb="2">
      <t>ニュウリョク</t>
    </rPh>
    <rPh sb="7" eb="9">
      <t>ハンテイ</t>
    </rPh>
    <phoneticPr fontId="2"/>
  </si>
  <si>
    <t>下の被保険者に入っていない特定同一世帯所属者の人数</t>
    <rPh sb="0" eb="1">
      <t>シタ</t>
    </rPh>
    <rPh sb="2" eb="6">
      <t>ヒホケンシャ</t>
    </rPh>
    <rPh sb="7" eb="8">
      <t>ハイ</t>
    </rPh>
    <rPh sb="23" eb="25">
      <t>ニンズウ</t>
    </rPh>
    <phoneticPr fontId="21"/>
  </si>
  <si>
    <t>【被保険者の入力】</t>
    <rPh sb="1" eb="5">
      <t>ヒホケンシャ</t>
    </rPh>
    <rPh sb="6" eb="8">
      <t>ニュウリョク</t>
    </rPh>
    <phoneticPr fontId="2"/>
  </si>
  <si>
    <t>軽減判定人数</t>
    <rPh sb="0" eb="2">
      <t>ケイゲン</t>
    </rPh>
    <rPh sb="2" eb="4">
      <t>ハンテイ</t>
    </rPh>
    <rPh sb="4" eb="6">
      <t>ニンズウ</t>
    </rPh>
    <phoneticPr fontId="21"/>
  </si>
  <si>
    <t>軽減判定結果　⇒　</t>
    <rPh sb="0" eb="2">
      <t>ケイゲン</t>
    </rPh>
    <rPh sb="2" eb="4">
      <t>ハンテイ</t>
    </rPh>
    <rPh sb="4" eb="6">
      <t>ケッカ</t>
    </rPh>
    <phoneticPr fontId="2"/>
  </si>
  <si>
    <t>後期高齢者
支援金分</t>
    <rPh sb="0" eb="2">
      <t>コウキ</t>
    </rPh>
    <rPh sb="2" eb="5">
      <t>コウレイシャ</t>
    </rPh>
    <rPh sb="6" eb="9">
      <t>シエンキン</t>
    </rPh>
    <rPh sb="9" eb="10">
      <t>ブン</t>
    </rPh>
    <phoneticPr fontId="21"/>
  </si>
  <si>
    <t>合計</t>
    <rPh sb="0" eb="2">
      <t>ゴウケイ</t>
    </rPh>
    <phoneticPr fontId="21"/>
  </si>
  <si>
    <t>月数計</t>
    <rPh sb="0" eb="2">
      <t>ツキスウ</t>
    </rPh>
    <rPh sb="2" eb="3">
      <t>ケイ</t>
    </rPh>
    <phoneticPr fontId="2"/>
  </si>
  <si>
    <t>介護
該当</t>
    <rPh sb="0" eb="2">
      <t>カイゴ</t>
    </rPh>
    <rPh sb="3" eb="5">
      <t>ガイトウ</t>
    </rPh>
    <phoneticPr fontId="2"/>
  </si>
  <si>
    <t>国保
該当</t>
    <rPh sb="0" eb="2">
      <t>コクホ</t>
    </rPh>
    <rPh sb="3" eb="5">
      <t>ガイトウ</t>
    </rPh>
    <phoneticPr fontId="2"/>
  </si>
  <si>
    <t>***</t>
    <phoneticPr fontId="2"/>
  </si>
  <si>
    <t>入力シートから</t>
    <rPh sb="0" eb="2">
      <t>ニュウリョク</t>
    </rPh>
    <phoneticPr fontId="2"/>
  </si>
  <si>
    <t>軽減判定の際６５歳以上は，年金所得から１５万円引く　⇒　⇒　⇒　⇒　⇒</t>
    <rPh sb="0" eb="2">
      <t>ケイゲン</t>
    </rPh>
    <rPh sb="2" eb="4">
      <t>ハンテイ</t>
    </rPh>
    <rPh sb="5" eb="6">
      <t>サイ</t>
    </rPh>
    <rPh sb="8" eb="11">
      <t>サイイジョウ</t>
    </rPh>
    <rPh sb="13" eb="15">
      <t>ネンキン</t>
    </rPh>
    <rPh sb="15" eb="17">
      <t>ショトク</t>
    </rPh>
    <rPh sb="21" eb="23">
      <t>マンエン</t>
    </rPh>
    <rPh sb="23" eb="24">
      <t>ヒ</t>
    </rPh>
    <phoneticPr fontId="2"/>
  </si>
  <si>
    <t>年金
判定</t>
    <rPh sb="0" eb="2">
      <t>ネンキン</t>
    </rPh>
    <rPh sb="3" eb="5">
      <t>ハンテイ</t>
    </rPh>
    <phoneticPr fontId="2"/>
  </si>
  <si>
    <t>備考</t>
    <rPh sb="0" eb="2">
      <t>ビコウ</t>
    </rPh>
    <phoneticPr fontId="2"/>
  </si>
  <si>
    <t>１２カ月すべての場合「○」は入力しなくてＯＫ
　注：該当月数を指定する場合のみ「○」を入力</t>
    <phoneticPr fontId="2"/>
  </si>
  <si>
    <t>年金所得
基準日</t>
    <rPh sb="0" eb="2">
      <t>ネンキン</t>
    </rPh>
    <rPh sb="2" eb="4">
      <t>ショトク</t>
    </rPh>
    <rPh sb="5" eb="8">
      <t>キジュンビ</t>
    </rPh>
    <phoneticPr fontId="21"/>
  </si>
  <si>
    <t>※特例措置の軽減含む↑</t>
    <rPh sb="1" eb="3">
      <t>トクレイ</t>
    </rPh>
    <rPh sb="3" eb="5">
      <t>ソチ</t>
    </rPh>
    <rPh sb="6" eb="8">
      <t>ケイゲン</t>
    </rPh>
    <rPh sb="8" eb="9">
      <t>フク</t>
    </rPh>
    <phoneticPr fontId="2"/>
  </si>
  <si>
    <t>障害</t>
    <rPh sb="0" eb="2">
      <t>ショウガイ</t>
    </rPh>
    <phoneticPr fontId="21"/>
  </si>
  <si>
    <t>世帯の軽減判定所得</t>
    <rPh sb="0" eb="2">
      <t>セタイ</t>
    </rPh>
    <rPh sb="3" eb="5">
      <t>ケイゲン</t>
    </rPh>
    <rPh sb="5" eb="7">
      <t>ハンテイ</t>
    </rPh>
    <rPh sb="7" eb="9">
      <t>ショトク</t>
    </rPh>
    <phoneticPr fontId="2"/>
  </si>
  <si>
    <t>総所得金額</t>
    <rPh sb="0" eb="1">
      <t>ソウ</t>
    </rPh>
    <rPh sb="1" eb="2">
      <t>ショ</t>
    </rPh>
    <rPh sb="2" eb="3">
      <t>トク</t>
    </rPh>
    <rPh sb="3" eb="5">
      <t>キンガク</t>
    </rPh>
    <phoneticPr fontId="21"/>
  </si>
  <si>
    <t>総所得金額</t>
    <rPh sb="0" eb="3">
      <t>ソウショトク</t>
    </rPh>
    <rPh sb="3" eb="5">
      <t>キンガク</t>
    </rPh>
    <phoneticPr fontId="21"/>
  </si>
  <si>
    <t>下の被保険者に入っていない擬主及び特定同一世帯所属者の総所得金額</t>
    <rPh sb="0" eb="1">
      <t>シタ</t>
    </rPh>
    <rPh sb="2" eb="6">
      <t>ヒホケンシャ</t>
    </rPh>
    <rPh sb="7" eb="8">
      <t>ハイ</t>
    </rPh>
    <rPh sb="15" eb="16">
      <t>オヨ</t>
    </rPh>
    <rPh sb="27" eb="30">
      <t>ソウショトク</t>
    </rPh>
    <rPh sb="30" eb="32">
      <t>キンガク</t>
    </rPh>
    <phoneticPr fontId="21"/>
  </si>
  <si>
    <t>該当月判定用（介護）</t>
    <rPh sb="0" eb="2">
      <t>ガイトウ</t>
    </rPh>
    <rPh sb="2" eb="3">
      <t>ツキ</t>
    </rPh>
    <rPh sb="3" eb="5">
      <t>ハンテイ</t>
    </rPh>
    <rPh sb="5" eb="6">
      <t>ヨウ</t>
    </rPh>
    <rPh sb="7" eb="9">
      <t>カイゴ</t>
    </rPh>
    <phoneticPr fontId="2"/>
  </si>
  <si>
    <t>該当月判定用（後期）</t>
    <rPh sb="0" eb="2">
      <t>ガイトウ</t>
    </rPh>
    <rPh sb="2" eb="3">
      <t>ツキ</t>
    </rPh>
    <rPh sb="3" eb="5">
      <t>ハンテイ</t>
    </rPh>
    <rPh sb="5" eb="6">
      <t>ヨウ</t>
    </rPh>
    <rPh sb="7" eb="9">
      <t>コウキ</t>
    </rPh>
    <phoneticPr fontId="2"/>
  </si>
  <si>
    <t>該当月判定用（修正後）介護</t>
    <rPh sb="0" eb="2">
      <t>ガイトウ</t>
    </rPh>
    <rPh sb="2" eb="3">
      <t>ツキ</t>
    </rPh>
    <rPh sb="3" eb="5">
      <t>ハンテイ</t>
    </rPh>
    <rPh sb="5" eb="6">
      <t>ヨウ</t>
    </rPh>
    <rPh sb="7" eb="9">
      <t>シュウセイ</t>
    </rPh>
    <rPh sb="9" eb="10">
      <t>ゴ</t>
    </rPh>
    <rPh sb="11" eb="13">
      <t>カイゴ</t>
    </rPh>
    <phoneticPr fontId="2"/>
  </si>
  <si>
    <t>該当月判定用（修正後）後期</t>
    <rPh sb="0" eb="2">
      <t>ガイトウ</t>
    </rPh>
    <rPh sb="2" eb="3">
      <t>ツキ</t>
    </rPh>
    <rPh sb="3" eb="5">
      <t>ハンテイ</t>
    </rPh>
    <rPh sb="5" eb="6">
      <t>ヨウ</t>
    </rPh>
    <rPh sb="7" eb="9">
      <t>シュウセイ</t>
    </rPh>
    <rPh sb="9" eb="10">
      <t>ゴ</t>
    </rPh>
    <rPh sb="11" eb="13">
      <t>コウキ</t>
    </rPh>
    <phoneticPr fontId="2"/>
  </si>
  <si>
    <t>人数</t>
    <rPh sb="0" eb="2">
      <t>ニンズウ</t>
    </rPh>
    <phoneticPr fontId="2"/>
  </si>
  <si>
    <t>所得</t>
    <rPh sb="0" eb="2">
      <t>ショトク</t>
    </rPh>
    <phoneticPr fontId="2"/>
  </si>
  <si>
    <t>擬主</t>
    <rPh sb="0" eb="1">
      <t>ギ</t>
    </rPh>
    <rPh sb="1" eb="2">
      <t>ヌシ</t>
    </rPh>
    <phoneticPr fontId="2"/>
  </si>
  <si>
    <t>○</t>
    <phoneticPr fontId="2"/>
  </si>
  <si>
    <t>世帯主（被保険者）</t>
    <rPh sb="0" eb="3">
      <t>セタイヌシ</t>
    </rPh>
    <rPh sb="4" eb="8">
      <t>ヒホケンシャ</t>
    </rPh>
    <phoneticPr fontId="2"/>
  </si>
  <si>
    <t>その他被保険者</t>
    <rPh sb="2" eb="3">
      <t>タ</t>
    </rPh>
    <rPh sb="3" eb="7">
      <t>ヒホケンシャ</t>
    </rPh>
    <phoneticPr fontId="2"/>
  </si>
  <si>
    <t>擬主は軽減判定の際，所得金額は関係するが，人数には入れない。</t>
    <rPh sb="0" eb="1">
      <t>ギ</t>
    </rPh>
    <rPh sb="1" eb="2">
      <t>ヌシ</t>
    </rPh>
    <rPh sb="3" eb="5">
      <t>ケイゲン</t>
    </rPh>
    <rPh sb="5" eb="7">
      <t>ハンテイ</t>
    </rPh>
    <rPh sb="8" eb="9">
      <t>サイ</t>
    </rPh>
    <rPh sb="10" eb="12">
      <t>ショトク</t>
    </rPh>
    <rPh sb="12" eb="14">
      <t>キンガク</t>
    </rPh>
    <rPh sb="15" eb="17">
      <t>カンケイ</t>
    </rPh>
    <rPh sb="21" eb="23">
      <t>ニンズウ</t>
    </rPh>
    <rPh sb="25" eb="26">
      <t>イ</t>
    </rPh>
    <phoneticPr fontId="2"/>
  </si>
  <si>
    <t>軽減判定対象</t>
    <rPh sb="0" eb="2">
      <t>ケイゲン</t>
    </rPh>
    <rPh sb="2" eb="4">
      <t>ハンテイ</t>
    </rPh>
    <rPh sb="4" eb="6">
      <t>タイショウ</t>
    </rPh>
    <phoneticPr fontId="2"/>
  </si>
  <si>
    <t>所得割
計算対象</t>
    <rPh sb="0" eb="2">
      <t>ショトク</t>
    </rPh>
    <rPh sb="2" eb="3">
      <t>ワリ</t>
    </rPh>
    <rPh sb="4" eb="6">
      <t>ケイサン</t>
    </rPh>
    <rPh sb="6" eb="8">
      <t>タイショウ</t>
    </rPh>
    <phoneticPr fontId="2"/>
  </si>
  <si>
    <t>Ｂ</t>
    <phoneticPr fontId="2"/>
  </si>
  <si>
    <t>Ｃ</t>
    <phoneticPr fontId="2"/>
  </si>
  <si>
    <t>Ａ
8月で75歳</t>
    <rPh sb="3" eb="4">
      <t>ガツ</t>
    </rPh>
    <rPh sb="7" eb="8">
      <t>サイ</t>
    </rPh>
    <phoneticPr fontId="2"/>
  </si>
  <si>
    <t>Ａ
8月で76歳</t>
    <rPh sb="3" eb="4">
      <t>ガツ</t>
    </rPh>
    <rPh sb="7" eb="8">
      <t>サイ</t>
    </rPh>
    <phoneticPr fontId="2"/>
  </si>
  <si>
    <t>Ｂ
10月で74歳</t>
    <rPh sb="4" eb="5">
      <t>ガツ</t>
    </rPh>
    <rPh sb="8" eb="9">
      <t>サイ</t>
    </rPh>
    <phoneticPr fontId="2"/>
  </si>
  <si>
    <t>Ｂ
10月で75歳</t>
    <rPh sb="4" eb="5">
      <t>ガツ</t>
    </rPh>
    <rPh sb="8" eb="9">
      <t>サイ</t>
    </rPh>
    <phoneticPr fontId="2"/>
  </si>
  <si>
    <t>Ｃ
6月で60歳</t>
    <rPh sb="3" eb="4">
      <t>ガツ</t>
    </rPh>
    <rPh sb="7" eb="8">
      <t>サイ</t>
    </rPh>
    <phoneticPr fontId="2"/>
  </si>
  <si>
    <t>８月</t>
    <rPh sb="1" eb="2">
      <t>ガツ</t>
    </rPh>
    <phoneticPr fontId="2"/>
  </si>
  <si>
    <t>国保</t>
    <rPh sb="0" eb="2">
      <t>コクホ</t>
    </rPh>
    <phoneticPr fontId="2"/>
  </si>
  <si>
    <t>後期
高齢</t>
    <rPh sb="0" eb="2">
      <t>コウキ</t>
    </rPh>
    <rPh sb="3" eb="5">
      <t>コウレイ</t>
    </rPh>
    <phoneticPr fontId="2"/>
  </si>
  <si>
    <t>Ａ</t>
    <phoneticPr fontId="2"/>
  </si>
  <si>
    <t>年度当初は，３人が国保</t>
    <rPh sb="0" eb="2">
      <t>ネンド</t>
    </rPh>
    <rPh sb="2" eb="4">
      <t>トウショ</t>
    </rPh>
    <rPh sb="7" eb="8">
      <t>ニン</t>
    </rPh>
    <rPh sb="9" eb="11">
      <t>コクホ</t>
    </rPh>
    <phoneticPr fontId="2"/>
  </si>
  <si>
    <t>８月から２人が国保</t>
    <rPh sb="1" eb="2">
      <t>ガツ</t>
    </rPh>
    <rPh sb="5" eb="6">
      <t>ニン</t>
    </rPh>
    <rPh sb="7" eb="9">
      <t>コクホ</t>
    </rPh>
    <phoneticPr fontId="2"/>
  </si>
  <si>
    <t>特定同一世帯所属者
　国民健康保険に加入したまま，７５歳を迎えることにより後期高齢者医療制度へ移行した方を，特定同一世帯所属者という。</t>
    <phoneticPr fontId="2"/>
  </si>
  <si>
    <t>次年度</t>
    <rPh sb="0" eb="3">
      <t>ジネンド</t>
    </rPh>
    <phoneticPr fontId="2"/>
  </si>
  <si>
    <t>Ｃ
6月で61歳</t>
    <rPh sb="3" eb="4">
      <t>ガツ</t>
    </rPh>
    <rPh sb="7" eb="8">
      <t>サイ</t>
    </rPh>
    <phoneticPr fontId="2"/>
  </si>
  <si>
    <t>年度当初は，２人が国保，後期高齢は１人</t>
    <rPh sb="0" eb="2">
      <t>ネンド</t>
    </rPh>
    <rPh sb="2" eb="4">
      <t>トウショ</t>
    </rPh>
    <rPh sb="7" eb="8">
      <t>ニン</t>
    </rPh>
    <rPh sb="9" eb="11">
      <t>コクホ</t>
    </rPh>
    <rPh sb="12" eb="14">
      <t>コウキ</t>
    </rPh>
    <rPh sb="14" eb="16">
      <t>コウレイ</t>
    </rPh>
    <rPh sb="18" eb="19">
      <t>ニン</t>
    </rPh>
    <phoneticPr fontId="2"/>
  </si>
  <si>
    <t>10月</t>
    <rPh sb="2" eb="3">
      <t>ガツ</t>
    </rPh>
    <phoneticPr fontId="2"/>
  </si>
  <si>
    <t>《２・５・７割軽減と特定世帯及び特定継続世帯の平等割額の軽減の例》</t>
    <rPh sb="6" eb="7">
      <t>ワリ</t>
    </rPh>
    <rPh sb="7" eb="9">
      <t>ケイゲン</t>
    </rPh>
    <rPh sb="31" eb="32">
      <t>レイ</t>
    </rPh>
    <phoneticPr fontId="2"/>
  </si>
  <si>
    <t>軽減判定基準額（２・５・７割軽減）について</t>
    <rPh sb="0" eb="2">
      <t>ケイゲン</t>
    </rPh>
    <rPh sb="2" eb="4">
      <t>ハンテイ</t>
    </rPh>
    <rPh sb="4" eb="6">
      <t>キジュン</t>
    </rPh>
    <rPh sb="6" eb="7">
      <t>ガク</t>
    </rPh>
    <rPh sb="13" eb="14">
      <t>ワリ</t>
    </rPh>
    <rPh sb="14" eb="16">
      <t>ケイゲン</t>
    </rPh>
    <phoneticPr fontId="2"/>
  </si>
  <si>
    <t>特定世帯及び特定継続世帯の平等割額の軽減について</t>
    <phoneticPr fontId="2"/>
  </si>
  <si>
    <t>　２　国民健康保険に加入したまま，７５歳を迎えることにより後期高齢者医療制度へ移行した方</t>
    <rPh sb="3" eb="5">
      <t>コクミン</t>
    </rPh>
    <rPh sb="5" eb="7">
      <t>ケンコウ</t>
    </rPh>
    <rPh sb="7" eb="9">
      <t>ホケン</t>
    </rPh>
    <rPh sb="10" eb="12">
      <t>カニュウ</t>
    </rPh>
    <rPh sb="19" eb="20">
      <t>サイ</t>
    </rPh>
    <rPh sb="21" eb="22">
      <t>ムカ</t>
    </rPh>
    <rPh sb="29" eb="31">
      <t>コウキ</t>
    </rPh>
    <rPh sb="31" eb="34">
      <t>コウレイシャ</t>
    </rPh>
    <rPh sb="34" eb="36">
      <t>イリョウ</t>
    </rPh>
    <rPh sb="36" eb="38">
      <t>セイド</t>
    </rPh>
    <phoneticPr fontId="2"/>
  </si>
  <si>
    <t>　１　特定同一世帯所属者になられたことによって，国保加入者が一人になる世帯は，特定同一世</t>
    <phoneticPr fontId="2"/>
  </si>
  <si>
    <t>　　　す（特定世帯）。</t>
    <phoneticPr fontId="2"/>
  </si>
  <si>
    <t>　　　また，５年を経過した後も３年間，平等割額の４分の１が軽減されます（特定継続世帯）。</t>
    <phoneticPr fontId="2"/>
  </si>
  <si>
    <t>○</t>
    <phoneticPr fontId="2"/>
  </si>
  <si>
    <t>×</t>
    <phoneticPr fontId="2"/>
  </si>
  <si>
    <t>特定同一世帯所属者</t>
    <phoneticPr fontId="2"/>
  </si>
  <si>
    <t>１０月から１人のみ国保</t>
    <rPh sb="2" eb="3">
      <t>ガツ</t>
    </rPh>
    <rPh sb="6" eb="7">
      <t>ニン</t>
    </rPh>
    <rPh sb="9" eb="11">
      <t>コクホ</t>
    </rPh>
    <phoneticPr fontId="2"/>
  </si>
  <si>
    <t>当年度</t>
    <rPh sb="0" eb="1">
      <t>トウ</t>
    </rPh>
    <rPh sb="1" eb="3">
      <t>ネンド</t>
    </rPh>
    <phoneticPr fontId="2"/>
  </si>
  <si>
    <t>×</t>
    <phoneticPr fontId="2"/>
  </si>
  <si>
    <t>損失の繰越控除</t>
    <rPh sb="0" eb="2">
      <t>ソンシツ</t>
    </rPh>
    <rPh sb="3" eb="5">
      <t>クリコシ</t>
    </rPh>
    <rPh sb="5" eb="7">
      <t>コウジョ</t>
    </rPh>
    <phoneticPr fontId="2"/>
  </si>
  <si>
    <t>純</t>
    <rPh sb="0" eb="1">
      <t>ジュン</t>
    </rPh>
    <phoneticPr fontId="2"/>
  </si>
  <si>
    <t>雑</t>
    <rPh sb="0" eb="1">
      <t>ザツ</t>
    </rPh>
    <phoneticPr fontId="2"/>
  </si>
  <si>
    <t>－</t>
    <phoneticPr fontId="2"/>
  </si>
  <si>
    <t>主</t>
    <rPh sb="0" eb="1">
      <t>ヌシ</t>
    </rPh>
    <phoneticPr fontId="2"/>
  </si>
  <si>
    <t>専従者</t>
    <rPh sb="0" eb="3">
      <t>センジュウシャ</t>
    </rPh>
    <phoneticPr fontId="2"/>
  </si>
  <si>
    <t>専従者
給与（控除）</t>
    <rPh sb="0" eb="3">
      <t>センジュウシャ</t>
    </rPh>
    <rPh sb="4" eb="6">
      <t>キュウヨ</t>
    </rPh>
    <rPh sb="7" eb="9">
      <t>コウジョ</t>
    </rPh>
    <phoneticPr fontId="2"/>
  </si>
  <si>
    <t>専給1</t>
    <rPh sb="0" eb="2">
      <t>センキュウ</t>
    </rPh>
    <phoneticPr fontId="2"/>
  </si>
  <si>
    <t>専給2</t>
    <rPh sb="0" eb="2">
      <t>センキュウ</t>
    </rPh>
    <phoneticPr fontId="2"/>
  </si>
  <si>
    <t>専給3</t>
    <rPh sb="0" eb="2">
      <t>センキュウ</t>
    </rPh>
    <phoneticPr fontId="2"/>
  </si>
  <si>
    <t>専給4</t>
    <rPh sb="0" eb="2">
      <t>センキュウ</t>
    </rPh>
    <phoneticPr fontId="2"/>
  </si>
  <si>
    <t>専給5</t>
    <rPh sb="0" eb="2">
      <t>センキュウ</t>
    </rPh>
    <phoneticPr fontId="2"/>
  </si>
  <si>
    <t>専給6</t>
    <rPh sb="0" eb="2">
      <t>センキュウ</t>
    </rPh>
    <phoneticPr fontId="2"/>
  </si>
  <si>
    <t>専給7</t>
    <rPh sb="0" eb="2">
      <t>センキュウ</t>
    </rPh>
    <phoneticPr fontId="2"/>
  </si>
  <si>
    <t>専給8</t>
    <rPh sb="0" eb="2">
      <t>センキュウ</t>
    </rPh>
    <phoneticPr fontId="2"/>
  </si>
  <si>
    <t>専給9</t>
    <rPh sb="0" eb="2">
      <t>センキュウ</t>
    </rPh>
    <phoneticPr fontId="2"/>
  </si>
  <si>
    <t>専給10</t>
    <rPh sb="0" eb="2">
      <t>センキュウ</t>
    </rPh>
    <phoneticPr fontId="2"/>
  </si>
  <si>
    <t>所得割：経費OR控除後
軽減：専従者給与収入金額を判定所得に入れる</t>
    <rPh sb="0" eb="2">
      <t>ショトク</t>
    </rPh>
    <rPh sb="2" eb="3">
      <t>ワリ</t>
    </rPh>
    <rPh sb="4" eb="6">
      <t>ケイヒ</t>
    </rPh>
    <rPh sb="8" eb="10">
      <t>コウジョ</t>
    </rPh>
    <rPh sb="10" eb="11">
      <t>ゴ</t>
    </rPh>
    <rPh sb="12" eb="14">
      <t>ケイゲン</t>
    </rPh>
    <rPh sb="15" eb="18">
      <t>センジュウシャ</t>
    </rPh>
    <rPh sb="18" eb="20">
      <t>キュウヨ</t>
    </rPh>
    <rPh sb="20" eb="22">
      <t>シュウニュウ</t>
    </rPh>
    <rPh sb="22" eb="24">
      <t>キンガク</t>
    </rPh>
    <rPh sb="25" eb="27">
      <t>ハンテイ</t>
    </rPh>
    <rPh sb="27" eb="29">
      <t>ショトク</t>
    </rPh>
    <rPh sb="30" eb="31">
      <t>イ</t>
    </rPh>
    <phoneticPr fontId="2"/>
  </si>
  <si>
    <t>○
収入</t>
    <rPh sb="2" eb="4">
      <t>シュウニュウ</t>
    </rPh>
    <phoneticPr fontId="2"/>
  </si>
  <si>
    <t>所得割：給与収入として給与所得が計算対象
軽減：対象外（対象所得に入れない）</t>
    <rPh sb="0" eb="2">
      <t>ショトク</t>
    </rPh>
    <rPh sb="2" eb="3">
      <t>ワリ</t>
    </rPh>
    <rPh sb="4" eb="6">
      <t>キュウヨ</t>
    </rPh>
    <rPh sb="6" eb="8">
      <t>シュウニュウ</t>
    </rPh>
    <rPh sb="11" eb="13">
      <t>キュウヨ</t>
    </rPh>
    <rPh sb="13" eb="15">
      <t>ショトク</t>
    </rPh>
    <rPh sb="16" eb="18">
      <t>ケイサン</t>
    </rPh>
    <rPh sb="18" eb="20">
      <t>タイショウ</t>
    </rPh>
    <rPh sb="21" eb="23">
      <t>ケイゲン</t>
    </rPh>
    <rPh sb="24" eb="27">
      <t>タイショウガイ</t>
    </rPh>
    <rPh sb="28" eb="30">
      <t>タイショウ</t>
    </rPh>
    <rPh sb="30" eb="32">
      <t>ショトク</t>
    </rPh>
    <rPh sb="33" eb="34">
      <t>イ</t>
    </rPh>
    <phoneticPr fontId="2"/>
  </si>
  <si>
    <t>給与の内
専従者
給与分</t>
    <rPh sb="0" eb="2">
      <t>キュウヨ</t>
    </rPh>
    <rPh sb="3" eb="4">
      <t>ウチ</t>
    </rPh>
    <rPh sb="5" eb="8">
      <t>センジュウシャ</t>
    </rPh>
    <rPh sb="9" eb="11">
      <t>キュウヨ</t>
    </rPh>
    <rPh sb="11" eb="12">
      <t>ブン</t>
    </rPh>
    <phoneticPr fontId="2"/>
  </si>
  <si>
    <t>世帯の軽減判定所得合計 ＝ 擬主 ＋ 被保険者 ＋ 特定同一世帯所属者</t>
    <rPh sb="3" eb="5">
      <t>ケイゲン</t>
    </rPh>
    <rPh sb="5" eb="7">
      <t>ハンテイ</t>
    </rPh>
    <phoneticPr fontId="21"/>
  </si>
  <si>
    <t>国保税
総所得金額</t>
    <rPh sb="0" eb="2">
      <t>コクホ</t>
    </rPh>
    <rPh sb="2" eb="3">
      <t>ゼイ</t>
    </rPh>
    <rPh sb="4" eb="7">
      <t>ソウショトク</t>
    </rPh>
    <rPh sb="7" eb="9">
      <t>キンガク</t>
    </rPh>
    <phoneticPr fontId="21"/>
  </si>
  <si>
    <t>分離所得
特別控除前</t>
    <rPh sb="0" eb="2">
      <t>ブンリ</t>
    </rPh>
    <rPh sb="2" eb="4">
      <t>ショトク</t>
    </rPh>
    <rPh sb="5" eb="7">
      <t>トクベツ</t>
    </rPh>
    <rPh sb="7" eb="9">
      <t>コウジョ</t>
    </rPh>
    <rPh sb="9" eb="10">
      <t>マエ</t>
    </rPh>
    <phoneticPr fontId="2"/>
  </si>
  <si>
    <t>雑繰越
ﾏｲﾅｽ入力</t>
    <rPh sb="0" eb="1">
      <t>ザツ</t>
    </rPh>
    <rPh sb="1" eb="3">
      <t>クリコシ</t>
    </rPh>
    <rPh sb="8" eb="10">
      <t>ニュウリョク</t>
    </rPh>
    <phoneticPr fontId="2"/>
  </si>
  <si>
    <t>純繰越
ﾏｲﾅｽ入力</t>
    <rPh sb="0" eb="1">
      <t>ジュン</t>
    </rPh>
    <rPh sb="1" eb="3">
      <t>クリコシ</t>
    </rPh>
    <rPh sb="8" eb="10">
      <t>ニュウリョク</t>
    </rPh>
    <phoneticPr fontId="2"/>
  </si>
  <si>
    <t>分離所得
特別控除額
ﾌﾟﾗｽ入力</t>
    <rPh sb="0" eb="2">
      <t>ブンリ</t>
    </rPh>
    <rPh sb="2" eb="4">
      <t>ショトク</t>
    </rPh>
    <rPh sb="5" eb="7">
      <t>トクベツ</t>
    </rPh>
    <rPh sb="7" eb="9">
      <t>コウジョ</t>
    </rPh>
    <rPh sb="9" eb="10">
      <t>ガク</t>
    </rPh>
    <rPh sb="15" eb="17">
      <t>ニュウリョク</t>
    </rPh>
    <phoneticPr fontId="2"/>
  </si>
  <si>
    <t>＋10万円×（給与所得者※-1）</t>
    <phoneticPr fontId="2"/>
  </si>
  <si>
    <t>円</t>
    <rPh sb="0" eb="1">
      <t>エン</t>
    </rPh>
    <phoneticPr fontId="2"/>
  </si>
  <si>
    <t>※一定の給与所得者（給与収入55万円超）と公的年金等の支給（60万円超（65歳未満）又は110万円超（65歳以上））を受ける者</t>
    <phoneticPr fontId="2"/>
  </si>
  <si>
    <t>所得金額調整控除(給与＋年金）を受けた者が対象</t>
    <rPh sb="0" eb="2">
      <t>ショトク</t>
    </rPh>
    <rPh sb="2" eb="4">
      <t>キンガク</t>
    </rPh>
    <rPh sb="4" eb="6">
      <t>チョウセイ</t>
    </rPh>
    <rPh sb="6" eb="8">
      <t>コウジョ</t>
    </rPh>
    <rPh sb="9" eb="11">
      <t>キュウヨ</t>
    </rPh>
    <rPh sb="12" eb="14">
      <t>ネンキン</t>
    </rPh>
    <rPh sb="16" eb="17">
      <t>ウ</t>
    </rPh>
    <rPh sb="19" eb="20">
      <t>モノ</t>
    </rPh>
    <rPh sb="21" eb="23">
      <t>タイショウ</t>
    </rPh>
    <phoneticPr fontId="2"/>
  </si>
  <si>
    <t>人</t>
    <rPh sb="0" eb="1">
      <t>ニン</t>
    </rPh>
    <phoneticPr fontId="2"/>
  </si>
  <si>
    <t>給与の収入金額から550,000円を控除した金額</t>
    <rPh sb="0" eb="2">
      <t>キュウヨ</t>
    </rPh>
    <rPh sb="3" eb="5">
      <t>シュウニュウ</t>
    </rPh>
    <rPh sb="5" eb="7">
      <t>キンガク</t>
    </rPh>
    <rPh sb="16" eb="17">
      <t>エン</t>
    </rPh>
    <rPh sb="18" eb="20">
      <t>コウジョ</t>
    </rPh>
    <rPh sb="22" eb="24">
      <t>キンガク</t>
    </rPh>
    <phoneticPr fontId="2"/>
  </si>
  <si>
    <t>1,069,000円</t>
    <rPh sb="9" eb="10">
      <t>エン</t>
    </rPh>
    <phoneticPr fontId="2"/>
  </si>
  <si>
    <t>1,070,000円</t>
    <rPh sb="9" eb="10">
      <t>エン</t>
    </rPh>
    <phoneticPr fontId="2"/>
  </si>
  <si>
    <t>1,072,000円</t>
    <rPh sb="9" eb="10">
      <t>エン</t>
    </rPh>
    <phoneticPr fontId="2"/>
  </si>
  <si>
    <t>1,074,000円</t>
    <rPh sb="9" eb="10">
      <t>エン</t>
    </rPh>
    <phoneticPr fontId="2"/>
  </si>
  <si>
    <t>Ａ×2.4＋100,000で求めた金額</t>
    <rPh sb="14" eb="15">
      <t>モト</t>
    </rPh>
    <rPh sb="17" eb="19">
      <t>キンガク</t>
    </rPh>
    <phoneticPr fontId="2"/>
  </si>
  <si>
    <t>Ａ×2.8－80,000円で求めた金額</t>
    <rPh sb="12" eb="13">
      <t>エン</t>
    </rPh>
    <phoneticPr fontId="2"/>
  </si>
  <si>
    <t>Ａ×3.2－440,000円で求めた金額</t>
    <rPh sb="13" eb="14">
      <t>エン</t>
    </rPh>
    <phoneticPr fontId="2"/>
  </si>
  <si>
    <t>給与の収入金額×0.9－1,100,000円で求めた金額</t>
    <rPh sb="0" eb="2">
      <t>キュウヨ</t>
    </rPh>
    <rPh sb="3" eb="5">
      <t>シュウニュウ</t>
    </rPh>
    <rPh sb="5" eb="7">
      <t>キンガク</t>
    </rPh>
    <rPh sb="21" eb="22">
      <t>エン</t>
    </rPh>
    <rPh sb="23" eb="24">
      <t>モト</t>
    </rPh>
    <rPh sb="26" eb="28">
      <t>キンガク</t>
    </rPh>
    <phoneticPr fontId="2"/>
  </si>
  <si>
    <t>給与の収入金額－1,950,000円（※所得金額調整控除は別計算）</t>
    <rPh sb="0" eb="2">
      <t>キュウヨ</t>
    </rPh>
    <rPh sb="3" eb="5">
      <t>シュウニュウ</t>
    </rPh>
    <rPh sb="5" eb="7">
      <t>キンガク</t>
    </rPh>
    <rPh sb="17" eb="18">
      <t>エン</t>
    </rPh>
    <rPh sb="20" eb="22">
      <t>ショトク</t>
    </rPh>
    <rPh sb="22" eb="24">
      <t>キンガク</t>
    </rPh>
    <rPh sb="24" eb="26">
      <t>チョウセイ</t>
    </rPh>
    <rPh sb="26" eb="28">
      <t>コウジョ</t>
    </rPh>
    <rPh sb="29" eb="30">
      <t>ベツ</t>
    </rPh>
    <rPh sb="30" eb="32">
      <t>ケイサン</t>
    </rPh>
    <phoneticPr fontId="2"/>
  </si>
  <si>
    <t>所得金額調整控除サイン</t>
    <rPh sb="0" eb="2">
      <t>ショトク</t>
    </rPh>
    <rPh sb="2" eb="4">
      <t>キンガク</t>
    </rPh>
    <rPh sb="4" eb="6">
      <t>チョウセイ</t>
    </rPh>
    <rPh sb="6" eb="8">
      <t>コウジョ</t>
    </rPh>
    <phoneticPr fontId="2"/>
  </si>
  <si>
    <t>所得
金額
調整
控除</t>
    <rPh sb="0" eb="2">
      <t>ショトク</t>
    </rPh>
    <rPh sb="3" eb="5">
      <t>キンガク</t>
    </rPh>
    <rPh sb="6" eb="8">
      <t>チョウセイ</t>
    </rPh>
    <rPh sb="9" eb="11">
      <t>コウジョ</t>
    </rPh>
    <phoneticPr fontId="2"/>
  </si>
  <si>
    <t>0円or〈～100,000円〉or《～200,000円》</t>
    <rPh sb="1" eb="2">
      <t>エン</t>
    </rPh>
    <rPh sb="13" eb="14">
      <t>エン</t>
    </rPh>
    <rPh sb="26" eb="27">
      <t>エン</t>
    </rPh>
    <phoneticPr fontId="2"/>
  </si>
  <si>
    <t>(Ａ)－1,100,000円〈1,000,000〉《900,000》</t>
    <rPh sb="13" eb="14">
      <t>エン</t>
    </rPh>
    <phoneticPr fontId="2"/>
  </si>
  <si>
    <t>(Ａ)×75％－275,000円〈175,000〉《75,000》</t>
    <rPh sb="15" eb="16">
      <t>エン</t>
    </rPh>
    <phoneticPr fontId="2"/>
  </si>
  <si>
    <t>(Ａ)×85％－685,000円〈585,000〉《485,000》</t>
    <rPh sb="15" eb="16">
      <t>エン</t>
    </rPh>
    <phoneticPr fontId="2"/>
  </si>
  <si>
    <t>(Ａ)×95％－1,455,000円〈1,355,000〉《1,255,000》</t>
    <rPh sb="17" eb="18">
      <t>エン</t>
    </rPh>
    <phoneticPr fontId="2"/>
  </si>
  <si>
    <t>(Ａ)－1,955,000円〈1,855,000〉《1,755,000》</t>
    <rPh sb="13" eb="14">
      <t>エン</t>
    </rPh>
    <phoneticPr fontId="2"/>
  </si>
  <si>
    <t>(Ａ)－600,000円〈500,000〉《400,000》</t>
    <rPh sb="11" eb="12">
      <t>エン</t>
    </rPh>
    <phoneticPr fontId="2"/>
  </si>
  <si>
    <t>(Ａ)×85％－785,000円〈585,000〉《485,000》</t>
    <rPh sb="15" eb="16">
      <t>エン</t>
    </rPh>
    <phoneticPr fontId="2"/>
  </si>
  <si>
    <t>(Ａ)×95％－1,555,000円〈1,855,000〉《1,755,000》</t>
    <rPh sb="17" eb="18">
      <t>エン</t>
    </rPh>
    <phoneticPr fontId="2"/>
  </si>
  <si>
    <t>(Ａ)－1,955,000円〈1,855,000〉《1,755,000》</t>
    <phoneticPr fontId="2"/>
  </si>
  <si>
    <t>年金所得に係る
雑所得以外の
合計所得金額</t>
    <rPh sb="0" eb="4">
      <t>ネンキンショトク</t>
    </rPh>
    <rPh sb="5" eb="6">
      <t>カカ</t>
    </rPh>
    <rPh sb="8" eb="9">
      <t>ザツ</t>
    </rPh>
    <rPh sb="9" eb="11">
      <t>ショトク</t>
    </rPh>
    <rPh sb="11" eb="13">
      <t>イガイ</t>
    </rPh>
    <rPh sb="15" eb="17">
      <t>ゴウケイ</t>
    </rPh>
    <rPh sb="17" eb="19">
      <t>ショトク</t>
    </rPh>
    <rPh sb="19" eb="21">
      <t>キンガク</t>
    </rPh>
    <phoneticPr fontId="2"/>
  </si>
  <si>
    <t>年金所得に係る雑所得以外の
合計所得金額</t>
    <rPh sb="0" eb="2">
      <t>ネンキン</t>
    </rPh>
    <rPh sb="2" eb="4">
      <t>ショトク</t>
    </rPh>
    <rPh sb="5" eb="6">
      <t>カカ</t>
    </rPh>
    <rPh sb="7" eb="10">
      <t>ザツショトク</t>
    </rPh>
    <rPh sb="10" eb="12">
      <t>イガイ</t>
    </rPh>
    <rPh sb="14" eb="20">
      <t>ゴウケイショトクキンガク</t>
    </rPh>
    <phoneticPr fontId="21"/>
  </si>
  <si>
    <t>合計所得金額</t>
    <rPh sb="0" eb="2">
      <t>ゴウケイ</t>
    </rPh>
    <rPh sb="2" eb="4">
      <t>ショトク</t>
    </rPh>
    <rPh sb="4" eb="6">
      <t>キンガク</t>
    </rPh>
    <phoneticPr fontId="2"/>
  </si>
  <si>
    <t>基礎控除額</t>
    <rPh sb="0" eb="4">
      <t>キソコウジョ</t>
    </rPh>
    <rPh sb="4" eb="5">
      <t>ガク</t>
    </rPh>
    <phoneticPr fontId="2"/>
  </si>
  <si>
    <t>合計所得金額</t>
    <rPh sb="0" eb="6">
      <t>ゴウケイショトクキンガク</t>
    </rPh>
    <phoneticPr fontId="2"/>
  </si>
  <si>
    <t>基礎控除額</t>
    <rPh sb="0" eb="5">
      <t>キソコウジョガク</t>
    </rPh>
    <phoneticPr fontId="2"/>
  </si>
  <si>
    <t>被保険者</t>
    <rPh sb="0" eb="4">
      <t>ヒホケンシャ</t>
    </rPh>
    <phoneticPr fontId="2"/>
  </si>
  <si>
    <t>基礎控除</t>
    <rPh sb="0" eb="4">
      <t>キソコウジョ</t>
    </rPh>
    <phoneticPr fontId="2"/>
  </si>
  <si>
    <t>未就学児
基準日</t>
    <rPh sb="0" eb="4">
      <t>ミシュウガクジ</t>
    </rPh>
    <rPh sb="5" eb="8">
      <t>キジュンビ</t>
    </rPh>
    <phoneticPr fontId="2"/>
  </si>
  <si>
    <t>被保険者</t>
    <rPh sb="0" eb="4">
      <t>ヒホケンシャ</t>
    </rPh>
    <phoneticPr fontId="2"/>
  </si>
  <si>
    <t>生年月日</t>
    <rPh sb="0" eb="4">
      <t>セイネンガッピ</t>
    </rPh>
    <phoneticPr fontId="2"/>
  </si>
  <si>
    <t>未就学児基準日の年齢</t>
    <rPh sb="0" eb="4">
      <t>ミシュウガクジ</t>
    </rPh>
    <rPh sb="4" eb="7">
      <t>キジュンビ</t>
    </rPh>
    <rPh sb="8" eb="10">
      <t>ネンレイ</t>
    </rPh>
    <phoneticPr fontId="2"/>
  </si>
  <si>
    <t>年齢直接入力</t>
    <rPh sb="0" eb="6">
      <t>ネンレイチョクセツニュウリョク</t>
    </rPh>
    <phoneticPr fontId="2"/>
  </si>
  <si>
    <t>給与所得控除後の給与所得</t>
    <rPh sb="0" eb="4">
      <t>キュウヨショトク</t>
    </rPh>
    <rPh sb="4" eb="7">
      <t>コウジョゴ</t>
    </rPh>
    <rPh sb="8" eb="12">
      <t>キュウヨショトク</t>
    </rPh>
    <phoneticPr fontId="2"/>
  </si>
  <si>
    <t>所得金額調整控除→</t>
    <rPh sb="0" eb="8">
      <t>ショトクキンガクチョウセイコウジョ</t>
    </rPh>
    <phoneticPr fontId="2"/>
  </si>
  <si>
    <t>所得金額調整控除サイン２の場合→</t>
    <rPh sb="0" eb="2">
      <t>ショトク</t>
    </rPh>
    <rPh sb="2" eb="4">
      <t>キンガク</t>
    </rPh>
    <rPh sb="4" eb="6">
      <t>チョウセイ</t>
    </rPh>
    <rPh sb="6" eb="8">
      <t>コウジョ</t>
    </rPh>
    <rPh sb="13" eb="15">
      <t>バアイ</t>
    </rPh>
    <phoneticPr fontId="2"/>
  </si>
  <si>
    <t>所得金額調整控除サイン３の場合→</t>
    <rPh sb="0" eb="2">
      <t>ショトク</t>
    </rPh>
    <rPh sb="2" eb="4">
      <t>キンガク</t>
    </rPh>
    <rPh sb="4" eb="6">
      <t>チョウセイ</t>
    </rPh>
    <rPh sb="6" eb="8">
      <t>コウジョ</t>
    </rPh>
    <rPh sb="13" eb="15">
      <t>バアイ</t>
    </rPh>
    <phoneticPr fontId="2"/>
  </si>
  <si>
    <t>所得金額調整控除サイン１の場合→</t>
    <rPh sb="0" eb="2">
      <t>ショトク</t>
    </rPh>
    <rPh sb="2" eb="4">
      <t>キンガク</t>
    </rPh>
    <rPh sb="4" eb="6">
      <t>チョウセイ</t>
    </rPh>
    <rPh sb="6" eb="8">
      <t>コウジョ</t>
    </rPh>
    <rPh sb="13" eb="15">
      <t>バアイ</t>
    </rPh>
    <phoneticPr fontId="2"/>
  </si>
  <si>
    <t>給与所得控除後の給与所得（専従者給与）</t>
    <rPh sb="0" eb="4">
      <t>キュウヨショトク</t>
    </rPh>
    <rPh sb="4" eb="7">
      <t>コウジョゴ</t>
    </rPh>
    <rPh sb="8" eb="12">
      <t>キュウヨショトク</t>
    </rPh>
    <rPh sb="13" eb="18">
      <t>センジュウシャキュウヨ</t>
    </rPh>
    <phoneticPr fontId="2"/>
  </si>
  <si>
    <t>　※世帯の所得合計金額 ＝ 擬主を含む世帯主 ＋ 被保険者 ＋ 特定同一世帯所属者数</t>
    <phoneticPr fontId="2"/>
  </si>
  <si>
    <r>
      <t>　１　判定となる世帯の所得金額とは，</t>
    </r>
    <r>
      <rPr>
        <u/>
        <sz val="11"/>
        <rFont val="HGｺﾞｼｯｸM"/>
        <family val="3"/>
        <charset val="128"/>
      </rPr>
      <t>擬主を含む世帯主，被保険者及び特定同一世帯所属者数の</t>
    </r>
    <rPh sb="3" eb="5">
      <t>ハンテイ</t>
    </rPh>
    <rPh sb="8" eb="10">
      <t>セタイ</t>
    </rPh>
    <rPh sb="11" eb="13">
      <t>ショトク</t>
    </rPh>
    <rPh sb="13" eb="15">
      <t>キンガク</t>
    </rPh>
    <rPh sb="18" eb="19">
      <t>ギ</t>
    </rPh>
    <rPh sb="19" eb="20">
      <t>ヌシ</t>
    </rPh>
    <rPh sb="21" eb="22">
      <t>フク</t>
    </rPh>
    <rPh sb="23" eb="26">
      <t>セタイヌシ</t>
    </rPh>
    <rPh sb="27" eb="31">
      <t>ヒホケンシャ</t>
    </rPh>
    <rPh sb="31" eb="32">
      <t>オヨ</t>
    </rPh>
    <rPh sb="37" eb="39">
      <t>セタイ</t>
    </rPh>
    <phoneticPr fontId="2"/>
  </si>
  <si>
    <r>
      <t>　　　</t>
    </r>
    <r>
      <rPr>
        <u/>
        <sz val="11"/>
        <rFont val="HGｺﾞｼｯｸM"/>
        <family val="3"/>
        <charset val="128"/>
      </rPr>
      <t>所得の合計額</t>
    </r>
    <phoneticPr fontId="2"/>
  </si>
  <si>
    <r>
      <t>　　　を，</t>
    </r>
    <r>
      <rPr>
        <u/>
        <sz val="11"/>
        <rFont val="HGｺﾞｼｯｸM"/>
        <family val="3"/>
        <charset val="128"/>
      </rPr>
      <t>特定同一世帯所属者</t>
    </r>
    <r>
      <rPr>
        <sz val="11"/>
        <rFont val="HGｺﾞｼｯｸM"/>
        <family val="3"/>
        <charset val="128"/>
      </rPr>
      <t>と言います。</t>
    </r>
    <phoneticPr fontId="2"/>
  </si>
  <si>
    <r>
      <t>所得割：繰越控除</t>
    </r>
    <r>
      <rPr>
        <u/>
        <sz val="10"/>
        <rFont val="HGｺﾞｼｯｸM"/>
        <family val="3"/>
        <charset val="128"/>
      </rPr>
      <t>後</t>
    </r>
    <r>
      <rPr>
        <sz val="10"/>
        <rFont val="HGｺﾞｼｯｸM"/>
        <family val="3"/>
        <charset val="128"/>
      </rPr>
      <t>，軽減：繰越控除後</t>
    </r>
    <rPh sb="0" eb="2">
      <t>ショトク</t>
    </rPh>
    <rPh sb="2" eb="3">
      <t>ワリ</t>
    </rPh>
    <rPh sb="4" eb="6">
      <t>クリコシ</t>
    </rPh>
    <rPh sb="6" eb="8">
      <t>コウジョ</t>
    </rPh>
    <rPh sb="8" eb="9">
      <t>ゴ</t>
    </rPh>
    <rPh sb="10" eb="12">
      <t>ケイゲン</t>
    </rPh>
    <rPh sb="13" eb="15">
      <t>クリコシ</t>
    </rPh>
    <rPh sb="15" eb="17">
      <t>コウジョ</t>
    </rPh>
    <rPh sb="17" eb="18">
      <t>ゴ</t>
    </rPh>
    <phoneticPr fontId="2"/>
  </si>
  <si>
    <r>
      <t>所得割：繰越控除</t>
    </r>
    <r>
      <rPr>
        <u/>
        <sz val="10"/>
        <rFont val="HGｺﾞｼｯｸM"/>
        <family val="3"/>
        <charset val="128"/>
      </rPr>
      <t>前</t>
    </r>
    <r>
      <rPr>
        <sz val="10"/>
        <rFont val="HGｺﾞｼｯｸM"/>
        <family val="3"/>
        <charset val="128"/>
      </rPr>
      <t>，軽減：繰越控除後</t>
    </r>
    <rPh sb="0" eb="2">
      <t>ショトク</t>
    </rPh>
    <rPh sb="2" eb="3">
      <t>ワリ</t>
    </rPh>
    <rPh sb="4" eb="6">
      <t>クリコシ</t>
    </rPh>
    <rPh sb="6" eb="8">
      <t>コウジョ</t>
    </rPh>
    <rPh sb="8" eb="9">
      <t>マエ</t>
    </rPh>
    <rPh sb="10" eb="12">
      <t>ケイゲン</t>
    </rPh>
    <rPh sb="13" eb="15">
      <t>クリコシ</t>
    </rPh>
    <rPh sb="15" eb="17">
      <t>コウジョ</t>
    </rPh>
    <rPh sb="17" eb="18">
      <t>ゴ</t>
    </rPh>
    <phoneticPr fontId="2"/>
  </si>
  <si>
    <r>
      <t>　　　帯所属者になられた月から５年間，国民健康保険税のうち</t>
    </r>
    <r>
      <rPr>
        <u/>
        <sz val="11"/>
        <rFont val="HGｺﾞｼｯｸM"/>
        <family val="3"/>
        <charset val="128"/>
      </rPr>
      <t>平等割額の２分の１が軽減</t>
    </r>
    <r>
      <rPr>
        <sz val="11"/>
        <rFont val="HGｺﾞｼｯｸM"/>
        <family val="3"/>
        <charset val="128"/>
      </rPr>
      <t>されま</t>
    </r>
    <phoneticPr fontId="2"/>
  </si>
  <si>
    <r>
      <t>２・５・７割軽減の判定（4/1時点）～判定人数：Ａ・Ｂ・Ｃの３人
※年度途中に特定同一世帯所属者が出ても再判定しない。
※特定世帯及び特定継続世帯の</t>
    </r>
    <r>
      <rPr>
        <u/>
        <sz val="9"/>
        <rFont val="HGｺﾞｼｯｸM"/>
        <family val="3"/>
        <charset val="128"/>
      </rPr>
      <t>平等割額の軽減にはならない。</t>
    </r>
    <rPh sb="5" eb="6">
      <t>ワリ</t>
    </rPh>
    <rPh sb="6" eb="8">
      <t>ケイゲン</t>
    </rPh>
    <rPh sb="9" eb="11">
      <t>ハンテイ</t>
    </rPh>
    <rPh sb="15" eb="17">
      <t>ジテン</t>
    </rPh>
    <rPh sb="19" eb="21">
      <t>ハンテイ</t>
    </rPh>
    <rPh sb="21" eb="23">
      <t>ニンズウ</t>
    </rPh>
    <rPh sb="31" eb="32">
      <t>ニン</t>
    </rPh>
    <rPh sb="34" eb="36">
      <t>ネンド</t>
    </rPh>
    <rPh sb="36" eb="38">
      <t>トチュウ</t>
    </rPh>
    <rPh sb="39" eb="41">
      <t>トクテイ</t>
    </rPh>
    <rPh sb="41" eb="43">
      <t>ドウイツ</t>
    </rPh>
    <rPh sb="43" eb="45">
      <t>セタイ</t>
    </rPh>
    <rPh sb="45" eb="47">
      <t>ショゾク</t>
    </rPh>
    <rPh sb="47" eb="48">
      <t>シャ</t>
    </rPh>
    <rPh sb="49" eb="50">
      <t>デ</t>
    </rPh>
    <rPh sb="52" eb="55">
      <t>サイハンテイ</t>
    </rPh>
    <phoneticPr fontId="2"/>
  </si>
  <si>
    <r>
      <t>２・５・７割軽減の判定（4/1時点）～判定人数：Ａ・Ｂ・Ｃの３人
※年度途中に特定同一世帯所属者が出ても再判定しない。
　Ａは昨年度に特定同一世帯所属者となったが，判定に含める。
※特定世帯及び特定継続世帯の</t>
    </r>
    <r>
      <rPr>
        <u/>
        <sz val="9"/>
        <rFont val="HGｺﾞｼｯｸM"/>
        <family val="3"/>
        <charset val="128"/>
      </rPr>
      <t>平等割額の軽減を受けることになる。</t>
    </r>
    <rPh sb="63" eb="66">
      <t>サクネンド</t>
    </rPh>
    <rPh sb="82" eb="84">
      <t>ハンテイ</t>
    </rPh>
    <rPh sb="85" eb="86">
      <t>フク</t>
    </rPh>
    <rPh sb="109" eb="111">
      <t>ケイゲン</t>
    </rPh>
    <rPh sb="112" eb="113">
      <t>ウ</t>
    </rPh>
    <phoneticPr fontId="2"/>
  </si>
  <si>
    <t>未就学児
判定</t>
    <rPh sb="0" eb="4">
      <t>ミシュウガクジ</t>
    </rPh>
    <rPh sb="5" eb="7">
      <t>ハンテイ</t>
    </rPh>
    <phoneticPr fontId="2"/>
  </si>
  <si>
    <t>医療保険分</t>
    <rPh sb="0" eb="2">
      <t>イリョウ</t>
    </rPh>
    <rPh sb="2" eb="4">
      <t>ホケン</t>
    </rPh>
    <rPh sb="4" eb="5">
      <t>ブン</t>
    </rPh>
    <phoneticPr fontId="21"/>
  </si>
  <si>
    <t>後期高齢者支援金分</t>
    <rPh sb="0" eb="2">
      <t>コウキ</t>
    </rPh>
    <rPh sb="2" eb="5">
      <t>コウレイシャ</t>
    </rPh>
    <rPh sb="5" eb="8">
      <t>シエンキン</t>
    </rPh>
    <rPh sb="8" eb="9">
      <t>ブン</t>
    </rPh>
    <phoneticPr fontId="21"/>
  </si>
  <si>
    <t>介護保険分</t>
    <phoneticPr fontId="21"/>
  </si>
  <si>
    <t>所得割</t>
    <rPh sb="0" eb="3">
      <t>ショトクワリ</t>
    </rPh>
    <phoneticPr fontId="21"/>
  </si>
  <si>
    <t>均等割</t>
    <rPh sb="0" eb="3">
      <t>キントウワリ</t>
    </rPh>
    <phoneticPr fontId="21"/>
  </si>
  <si>
    <t>平等割</t>
    <rPh sb="0" eb="3">
      <t>ビョウドウワリ</t>
    </rPh>
    <phoneticPr fontId="21"/>
  </si>
  <si>
    <t>限度額(円)</t>
    <rPh sb="0" eb="2">
      <t>ゲンド</t>
    </rPh>
    <rPh sb="2" eb="3">
      <t>ガク</t>
    </rPh>
    <phoneticPr fontId="21"/>
  </si>
  <si>
    <t>医療保険分</t>
    <phoneticPr fontId="2"/>
  </si>
  <si>
    <t>《税率等》</t>
    <rPh sb="1" eb="3">
      <t>ゼイリツ</t>
    </rPh>
    <rPh sb="3" eb="4">
      <t>トウ</t>
    </rPh>
    <phoneticPr fontId="2"/>
  </si>
  <si>
    <t>区分</t>
    <rPh sb="0" eb="2">
      <t>クブン</t>
    </rPh>
    <phoneticPr fontId="21"/>
  </si>
  <si>
    <t>均等割(円)　※１人当たり</t>
    <rPh sb="0" eb="3">
      <t>キントウワ</t>
    </rPh>
    <rPh sb="4" eb="5">
      <t>エン</t>
    </rPh>
    <phoneticPr fontId="21"/>
  </si>
  <si>
    <t>所得割(％)
　※（前年の総所得金額－基礎控除額）×率</t>
    <rPh sb="0" eb="1">
      <t>ショ</t>
    </rPh>
    <rPh sb="1" eb="2">
      <t>トク</t>
    </rPh>
    <rPh sb="2" eb="3">
      <t>ワリ</t>
    </rPh>
    <phoneticPr fontId="21"/>
  </si>
  <si>
    <t>平等割(円)　※１世帯当たり</t>
    <rPh sb="0" eb="2">
      <t>ビョウドウ</t>
    </rPh>
    <rPh sb="2" eb="3">
      <t>ワリ</t>
    </rPh>
    <rPh sb="9" eb="11">
      <t>セタイ</t>
    </rPh>
    <rPh sb="11" eb="12">
      <t>ア</t>
    </rPh>
    <phoneticPr fontId="21"/>
  </si>
  <si>
    <t>後期高齢者
支援金分</t>
    <phoneticPr fontId="2"/>
  </si>
  <si>
    <t>限度額合計(円)</t>
    <rPh sb="0" eb="2">
      <t>ゲンド</t>
    </rPh>
    <rPh sb="2" eb="3">
      <t>ガク</t>
    </rPh>
    <rPh sb="3" eb="5">
      <t>ゴウケイ</t>
    </rPh>
    <phoneticPr fontId="21"/>
  </si>
  <si>
    <t>月数</t>
    <rPh sb="0" eb="1">
      <t>ツキ</t>
    </rPh>
    <rPh sb="1" eb="2">
      <t>スウ</t>
    </rPh>
    <phoneticPr fontId="2"/>
  </si>
  <si>
    <t>後期
該当</t>
    <rPh sb="0" eb="2">
      <t>コウキ</t>
    </rPh>
    <rPh sb="3" eb="5">
      <t>ガイトウ</t>
    </rPh>
    <phoneticPr fontId="2"/>
  </si>
  <si>
    <t>←平等割額の軽減特例措置判定用</t>
    <rPh sb="12" eb="14">
      <t>ハンテイ</t>
    </rPh>
    <rPh sb="14" eb="15">
      <t>ヨウ</t>
    </rPh>
    <phoneticPr fontId="2"/>
  </si>
  <si>
    <t>税額
(限度・端数調整後)</t>
    <rPh sb="0" eb="2">
      <t>ゼイガク</t>
    </rPh>
    <rPh sb="4" eb="6">
      <t>ゲンド</t>
    </rPh>
    <rPh sb="7" eb="9">
      <t>ハスウ</t>
    </rPh>
    <rPh sb="9" eb="12">
      <t>チョウセイゴ</t>
    </rPh>
    <phoneticPr fontId="2"/>
  </si>
  <si>
    <t>総合計</t>
    <rPh sb="0" eb="3">
      <t>ソウゴウケイ</t>
    </rPh>
    <phoneticPr fontId="2"/>
  </si>
  <si>
    <t>備考</t>
    <rPh sb="0" eb="2">
      <t>ビコウ</t>
    </rPh>
    <phoneticPr fontId="21"/>
  </si>
  <si>
    <t>←それぞれの金額は，軽減及び月割り後
　の金額です。</t>
    <phoneticPr fontId="2"/>
  </si>
  <si>
    <t>《軽減及び月割後》</t>
    <rPh sb="1" eb="3">
      <t>ケイゲン</t>
    </rPh>
    <rPh sb="3" eb="4">
      <t>オヨ</t>
    </rPh>
    <rPh sb="5" eb="7">
      <t>ツキワ</t>
    </rPh>
    <rPh sb="7" eb="8">
      <t>ゴ</t>
    </rPh>
    <phoneticPr fontId="2"/>
  </si>
  <si>
    <t>納期</t>
    <rPh sb="0" eb="2">
      <t>ノウキ</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</si>
  <si>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</si>
  <si>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</si>
  <si>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</si>
  <si>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</si>
  <si>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</si>
  <si>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保険税</t>
    <rPh sb="0" eb="3">
      <t>ホケンゼイ</t>
    </rPh>
    <phoneticPr fontId="2"/>
  </si>
  <si>
    <t>納期限</t>
    <rPh sb="0" eb="3">
      <t>ノウキゲン</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</si>
  <si>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</si>
  <si>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</si>
  <si>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</si>
  <si>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随時期</t>
    <rPh sb="0" eb="2">
      <t>ズイジ</t>
    </rPh>
    <rPh sb="2" eb="3">
      <t>キ</t>
    </rPh>
    <phoneticPr fontId="2"/>
  </si>
  <si>
    <t>合　計</t>
    <rPh sb="0" eb="1">
      <t>ア</t>
    </rPh>
    <rPh sb="2" eb="3">
      <t>ケイ</t>
    </rPh>
    <phoneticPr fontId="2"/>
  </si>
  <si>
    <t>国保加入の届出月</t>
    <rPh sb="0" eb="4">
      <t>コクホカニュウ</t>
    </rPh>
    <rPh sb="5" eb="7">
      <t>トドケデ</t>
    </rPh>
    <rPh sb="7" eb="8">
      <t>ツキ</t>
    </rPh>
    <phoneticPr fontId="2"/>
  </si>
  <si>
    <t>随時期１</t>
    <rPh sb="0" eb="2">
      <t>ズイジ</t>
    </rPh>
    <rPh sb="2" eb="3">
      <t>キ</t>
    </rPh>
    <phoneticPr fontId="2"/>
  </si>
  <si>
    <t>随時期２</t>
    <rPh sb="0" eb="2">
      <t>ズイジ</t>
    </rPh>
    <rPh sb="2" eb="3">
      <t>キ</t>
    </rPh>
    <phoneticPr fontId="2"/>
  </si>
  <si>
    <t>注：４月末納期限は現額のみ，なので，３月に新規加入届出は，５月末となる。</t>
    <rPh sb="0" eb="1">
      <t>チュウ</t>
    </rPh>
    <rPh sb="3" eb="5">
      <t>ガツマツ</t>
    </rPh>
    <rPh sb="5" eb="7">
      <t>ノウキ</t>
    </rPh>
    <rPh sb="7" eb="8">
      <t>ゲン</t>
    </rPh>
    <rPh sb="9" eb="11">
      <t>ゲンガク</t>
    </rPh>
    <rPh sb="19" eb="20">
      <t>ガツ</t>
    </rPh>
    <rPh sb="21" eb="25">
      <t>シンキカニュウ</t>
    </rPh>
    <rPh sb="25" eb="27">
      <t>トドケデ</t>
    </rPh>
    <rPh sb="30" eb="32">
      <t>ガツマツ</t>
    </rPh>
    <phoneticPr fontId="2"/>
  </si>
  <si>
    <t>該当</t>
    <rPh sb="0" eb="2">
      <t>ガイトウ</t>
    </rPh>
    <phoneticPr fontId="2"/>
  </si>
  <si>
    <t>当初金額</t>
    <rPh sb="0" eb="4">
      <t>トウショキンガク</t>
    </rPh>
    <phoneticPr fontId="2"/>
  </si>
  <si>
    <t>それ以外</t>
    <rPh sb="2" eb="4">
      <t>イガイ</t>
    </rPh>
    <phoneticPr fontId="2"/>
  </si>
  <si>
    <t>月</t>
    <rPh sb="0" eb="1">
      <t>ツキ</t>
    </rPh>
    <phoneticPr fontId="2"/>
  </si>
  <si>
    <t>試算した結果は、実際の保険料額を補償するものではございません。
参考としてご利用ください。</t>
    <rPh sb="0" eb="2">
      <t>シサン</t>
    </rPh>
    <rPh sb="4" eb="6">
      <t>ケッカ</t>
    </rPh>
    <rPh sb="8" eb="10">
      <t>ジッサイ</t>
    </rPh>
    <rPh sb="11" eb="14">
      <t>ホケンリョウ</t>
    </rPh>
    <rPh sb="14" eb="15">
      <t>ガク</t>
    </rPh>
    <rPh sb="16" eb="18">
      <t>ホショウ</t>
    </rPh>
    <rPh sb="32" eb="34">
      <t>サンコウ</t>
    </rPh>
    <rPh sb="38" eb="40">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</si>
</sst>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General&quot;人&quot;"/>
    <numFmt numFmtId="178" formatCode="[$-411]gggee&quot;年&quot;mm&quot;月&quot;dd&quot;日(&quot;aaa&quot;)&quot;;@"/>
    <numFmt numFmtId="179" formatCode="[$-411]gggee&quot;年&quot;mm&quot;月&quot;dd&quot;日&quot;;@"/>
    <numFmt numFmtId="180" formatCode="[DBNum3]General&quot;月&quot;"/>
  </numFmts>
  <fonts count="46" x14ac:knownFonts="1">
    <font>
      <sz val="11"/>
      <name val="ＭＳ ゴシック"/>
      <family val="3"/>
      <charset val="128"/>
    </font>
    <font>
      <sz val="11"/>
      <name val="ＭＳ 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1"/>
      <name val="ＭＳ ゴシック"/>
      <family val="3"/>
      <charset val="128"/>
    </font>
    <font>
      <sz val="10"/>
      <name val="HGｺﾞｼｯｸM"/>
      <family val="3"/>
      <charset val="128"/>
    </font>
    <font>
      <b/>
      <sz val="16"/>
      <name val="HGｺﾞｼｯｸM"/>
      <family val="3"/>
      <charset val="128"/>
    </font>
    <font>
      <sz val="11"/>
      <name val="HGｺﾞｼｯｸM"/>
      <family val="3"/>
      <charset val="128"/>
    </font>
    <font>
      <u/>
      <sz val="11"/>
      <name val="HGｺﾞｼｯｸM"/>
      <family val="3"/>
      <charset val="128"/>
    </font>
    <font>
      <b/>
      <sz val="35"/>
      <name val="HGｺﾞｼｯｸM"/>
      <family val="3"/>
      <charset val="128"/>
    </font>
    <font>
      <sz val="9"/>
      <name val="HGｺﾞｼｯｸM"/>
      <family val="3"/>
      <charset val="128"/>
    </font>
    <font>
      <sz val="11"/>
      <color indexed="8"/>
      <name val="HGｺﾞｼｯｸM"/>
      <family val="3"/>
      <charset val="128"/>
    </font>
    <font>
      <sz val="8"/>
      <color indexed="8"/>
      <name val="HGｺﾞｼｯｸM"/>
      <family val="3"/>
      <charset val="128"/>
    </font>
    <font>
      <sz val="12"/>
      <name val="HGｺﾞｼｯｸM"/>
      <family val="3"/>
      <charset val="128"/>
    </font>
    <font>
      <b/>
      <sz val="24"/>
      <name val="HGｺﾞｼｯｸM"/>
      <family val="3"/>
      <charset val="128"/>
    </font>
    <font>
      <sz val="26"/>
      <name val="HGｺﾞｼｯｸM"/>
      <family val="3"/>
      <charset val="128"/>
    </font>
    <font>
      <u/>
      <sz val="10"/>
      <name val="HGｺﾞｼｯｸM"/>
      <family val="3"/>
      <charset val="128"/>
    </font>
    <font>
      <sz val="14"/>
      <name val="HGｺﾞｼｯｸM"/>
      <family val="3"/>
      <charset val="128"/>
    </font>
    <font>
      <sz val="8"/>
      <name val="HGｺﾞｼｯｸM"/>
      <family val="3"/>
      <charset val="128"/>
    </font>
    <font>
      <b/>
      <sz val="14"/>
      <name val="HGｺﾞｼｯｸM"/>
      <family val="3"/>
      <charset val="128"/>
    </font>
    <font>
      <b/>
      <sz val="12"/>
      <name val="HGｺﾞｼｯｸM"/>
      <family val="3"/>
      <charset val="128"/>
    </font>
    <font>
      <u/>
      <sz val="9"/>
      <name val="HGｺﾞｼｯｸM"/>
      <family val="3"/>
      <charset val="128"/>
    </font>
    <font>
      <sz val="12"/>
      <color rgb="FFFF0000"/>
      <name val="HGｺﾞｼｯｸM"/>
      <family val="3"/>
      <charset val="128"/>
    </font>
    <font>
      <sz val="12"/>
      <color indexed="81"/>
      <name val="HGｺﾞｼｯｸM"/>
      <family val="3"/>
      <charset val="128"/>
    </font>
    <font>
      <sz val="16"/>
      <name val="HGｺﾞｼｯｸM"/>
      <family val="3"/>
      <charset val="128"/>
    </font>
    <font>
      <sz val="24"/>
      <name val="HGｺﾞｼｯｸM"/>
      <family val="3"/>
      <charset val="128"/>
    </font>
    <font>
      <b/>
      <sz val="18"/>
      <name val="HGｺﾞｼｯｸM"/>
      <family val="3"/>
      <charset val="128"/>
    </font>
    <font>
      <b/>
      <sz val="22"/>
      <name val="HGｺﾞｼｯｸM"/>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CCFFFF"/>
        <bgColor indexed="64"/>
      </patternFill>
    </fill>
    <fill>
      <patternFill patternType="solid">
        <fgColor rgb="FFFFC00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4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alignment vertical="center"/>
    </xf>
    <xf numFmtId="0" fontId="8" fillId="0" borderId="0"/>
    <xf numFmtId="0" fontId="20" fillId="4" borderId="0" applyNumberFormat="0" applyBorder="0" applyAlignment="0" applyProtection="0">
      <alignment vertical="center"/>
    </xf>
  </cellStyleXfs>
  <cellXfs count="635">
    <xf numFmtId="0" fontId="0" fillId="0" borderId="0" xfId="0"/>
    <xf numFmtId="0" fontId="25" fillId="0" borderId="0" xfId="0" applyFont="1" applyAlignment="1">
      <alignment vertical="center"/>
    </xf>
    <xf numFmtId="0" fontId="25" fillId="0" borderId="0" xfId="43" applyFont="1" applyAlignment="1" applyProtection="1">
      <alignment vertical="center"/>
      <protection hidden="1"/>
    </xf>
    <xf numFmtId="0" fontId="25" fillId="0" borderId="0" xfId="0" applyFont="1" applyBorder="1" applyAlignment="1">
      <alignment vertical="center" wrapText="1"/>
    </xf>
    <xf numFmtId="0" fontId="25" fillId="0" borderId="0" xfId="43" applyFont="1" applyFill="1" applyBorder="1" applyAlignment="1" applyProtection="1">
      <alignment horizontal="center" vertical="center"/>
      <protection hidden="1"/>
    </xf>
    <xf numFmtId="0" fontId="25" fillId="0" borderId="0" xfId="43" applyFont="1" applyFill="1" applyBorder="1" applyAlignment="1" applyProtection="1">
      <alignment horizontal="center" vertical="center" shrinkToFit="1"/>
      <protection hidden="1"/>
    </xf>
    <xf numFmtId="38" fontId="25" fillId="0" borderId="0" xfId="33" applyFont="1" applyFill="1" applyBorder="1" applyAlignment="1" applyProtection="1">
      <alignment vertical="center" shrinkToFit="1"/>
      <protection hidden="1"/>
    </xf>
    <xf numFmtId="38" fontId="25" fillId="0" borderId="0" xfId="33" applyFont="1" applyBorder="1" applyAlignment="1">
      <alignment vertical="center"/>
    </xf>
    <xf numFmtId="0" fontId="25" fillId="0" borderId="0" xfId="0" applyFont="1"/>
    <xf numFmtId="0" fontId="25" fillId="0" borderId="10" xfId="0" applyFont="1" applyBorder="1" applyAlignment="1">
      <alignment vertical="center"/>
    </xf>
    <xf numFmtId="38" fontId="25" fillId="0" borderId="10" xfId="33" applyFont="1" applyBorder="1" applyAlignment="1" applyProtection="1">
      <alignment vertical="center"/>
      <protection locked="0"/>
    </xf>
    <xf numFmtId="38" fontId="25" fillId="31" borderId="10" xfId="33" applyFont="1" applyFill="1" applyBorder="1" applyAlignment="1">
      <alignment vertical="center"/>
    </xf>
    <xf numFmtId="38" fontId="25" fillId="0" borderId="10" xfId="33" applyFont="1" applyBorder="1" applyAlignment="1">
      <alignment vertical="center"/>
    </xf>
    <xf numFmtId="38" fontId="25" fillId="0" borderId="10" xfId="0" applyNumberFormat="1" applyFont="1" applyBorder="1" applyAlignment="1" applyProtection="1">
      <alignment vertical="center"/>
    </xf>
    <xf numFmtId="38" fontId="25" fillId="0" borderId="10" xfId="33" applyFont="1" applyBorder="1" applyAlignment="1" applyProtection="1">
      <alignment vertical="center"/>
    </xf>
    <xf numFmtId="0" fontId="25" fillId="0" borderId="10" xfId="0" applyFont="1" applyBorder="1" applyAlignment="1">
      <alignment horizontal="center" vertical="center"/>
    </xf>
    <xf numFmtId="0" fontId="25" fillId="0" borderId="0" xfId="42" applyFont="1">
      <alignment vertical="center"/>
    </xf>
    <xf numFmtId="0" fontId="35" fillId="0" borderId="0" xfId="42" applyFont="1">
      <alignment vertical="center"/>
    </xf>
    <xf numFmtId="0" fontId="31" fillId="0" borderId="0" xfId="42" applyFont="1">
      <alignment vertical="center"/>
    </xf>
    <xf numFmtId="0" fontId="28" fillId="0" borderId="0" xfId="42" applyFont="1" applyAlignment="1">
      <alignment vertical="center" wrapText="1"/>
    </xf>
    <xf numFmtId="38" fontId="25" fillId="0" borderId="0" xfId="42" applyNumberFormat="1" applyFont="1">
      <alignment vertical="center"/>
    </xf>
    <xf numFmtId="0" fontId="25" fillId="27" borderId="10" xfId="0" applyFont="1" applyFill="1" applyBorder="1" applyAlignment="1" applyProtection="1">
      <alignment horizontal="center" vertical="center"/>
      <protection locked="0"/>
    </xf>
    <xf numFmtId="176" fontId="25" fillId="0" borderId="10" xfId="0" applyNumberFormat="1" applyFont="1" applyFill="1" applyBorder="1" applyAlignment="1" applyProtection="1">
      <alignment horizontal="center" vertical="center"/>
    </xf>
    <xf numFmtId="0" fontId="37" fillId="0" borderId="0" xfId="0" applyFont="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4" fillId="0" borderId="0" xfId="0" applyFont="1" applyAlignment="1">
      <alignment vertical="center"/>
    </xf>
    <xf numFmtId="0" fontId="38" fillId="0" borderId="0" xfId="0" applyFont="1" applyAlignment="1">
      <alignment vertical="center"/>
    </xf>
    <xf numFmtId="176" fontId="25" fillId="0" borderId="10" xfId="0" applyNumberFormat="1" applyFont="1" applyBorder="1" applyAlignment="1">
      <alignment vertical="center"/>
    </xf>
    <xf numFmtId="0" fontId="25" fillId="0" borderId="10" xfId="0" applyNumberFormat="1" applyFont="1" applyBorder="1" applyAlignment="1">
      <alignment vertical="center"/>
    </xf>
    <xf numFmtId="176" fontId="25" fillId="0" borderId="10" xfId="0" applyNumberFormat="1" applyFont="1" applyBorder="1" applyAlignment="1">
      <alignment horizontal="center" vertical="center"/>
    </xf>
    <xf numFmtId="0" fontId="25" fillId="0" borderId="10" xfId="0" applyFont="1" applyBorder="1" applyAlignment="1">
      <alignment horizontal="center" vertical="center" shrinkToFit="1"/>
    </xf>
    <xf numFmtId="0" fontId="25" fillId="0" borderId="0" xfId="0" applyFont="1" applyAlignment="1" applyProtection="1">
      <alignment vertical="center"/>
    </xf>
    <xf numFmtId="0" fontId="25" fillId="0" borderId="16" xfId="0" applyFont="1" applyBorder="1" applyAlignment="1" applyProtection="1">
      <alignment horizontal="right" vertical="center"/>
    </xf>
    <xf numFmtId="0" fontId="25" fillId="0" borderId="17" xfId="0" applyFont="1" applyBorder="1" applyAlignment="1" applyProtection="1">
      <alignment horizontal="right" vertical="center"/>
    </xf>
    <xf numFmtId="0" fontId="25" fillId="0" borderId="0" xfId="0" applyFont="1" applyBorder="1" applyAlignment="1" applyProtection="1">
      <alignment horizontal="right" vertical="center"/>
    </xf>
    <xf numFmtId="0" fontId="25" fillId="0" borderId="20" xfId="0" applyFont="1" applyBorder="1" applyAlignment="1" applyProtection="1">
      <alignment horizontal="right" vertical="center"/>
    </xf>
    <xf numFmtId="0" fontId="25" fillId="0" borderId="0" xfId="0" applyFont="1" applyAlignment="1">
      <alignment vertical="center"/>
    </xf>
    <xf numFmtId="38" fontId="25" fillId="27" borderId="10" xfId="33" applyFont="1" applyFill="1" applyBorder="1" applyAlignment="1" applyProtection="1">
      <alignment vertical="center" shrinkToFit="1"/>
      <protection locked="0"/>
    </xf>
    <xf numFmtId="0" fontId="25" fillId="0" borderId="10" xfId="0" applyFont="1" applyBorder="1" applyAlignment="1">
      <alignment horizontal="center" vertical="center"/>
    </xf>
    <xf numFmtId="38" fontId="25" fillId="0" borderId="10" xfId="33" applyFont="1" applyBorder="1" applyAlignment="1">
      <alignment vertical="center"/>
    </xf>
    <xf numFmtId="0" fontId="25" fillId="0" borderId="0" xfId="0" applyFont="1" applyAlignment="1">
      <alignment horizontal="center" vertical="center"/>
    </xf>
    <xf numFmtId="0" fontId="25" fillId="0" borderId="0" xfId="0" applyFont="1" applyAlignment="1" applyProtection="1">
      <alignment vertical="center"/>
    </xf>
    <xf numFmtId="0" fontId="25" fillId="0" borderId="0" xfId="0" applyFont="1" applyAlignment="1">
      <alignment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38" fontId="25" fillId="0" borderId="0" xfId="33" applyFont="1" applyBorder="1" applyAlignment="1">
      <alignment vertical="center"/>
    </xf>
    <xf numFmtId="0" fontId="32" fillId="0" borderId="0" xfId="0" applyFont="1" applyAlignment="1" applyProtection="1">
      <alignment horizontal="center" vertical="center" shrinkToFit="1"/>
    </xf>
    <xf numFmtId="0" fontId="25" fillId="0" borderId="23"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38" fontId="25" fillId="0" borderId="0" xfId="33" applyFont="1" applyAlignment="1">
      <alignment vertical="center"/>
    </xf>
    <xf numFmtId="38" fontId="25" fillId="0" borderId="10" xfId="33" applyFont="1" applyBorder="1" applyAlignment="1">
      <alignment horizontal="center" vertical="center"/>
    </xf>
    <xf numFmtId="38" fontId="25" fillId="0" borderId="10" xfId="33" applyFont="1" applyFill="1" applyBorder="1" applyAlignment="1" applyProtection="1">
      <alignment horizontal="center" vertical="center" shrinkToFit="1"/>
    </xf>
    <xf numFmtId="38" fontId="25" fillId="0" borderId="10" xfId="33" applyFont="1" applyBorder="1" applyAlignment="1">
      <alignment vertical="center" shrinkToFit="1"/>
    </xf>
    <xf numFmtId="38" fontId="25" fillId="32" borderId="10" xfId="33" applyFont="1" applyFill="1" applyBorder="1" applyAlignment="1">
      <alignment vertical="center" shrinkToFit="1"/>
    </xf>
    <xf numFmtId="0" fontId="25" fillId="0" borderId="10" xfId="33" applyNumberFormat="1" applyFont="1" applyBorder="1" applyAlignment="1">
      <alignment horizontal="center" vertical="center" shrinkToFit="1"/>
    </xf>
    <xf numFmtId="0" fontId="25" fillId="0" borderId="0" xfId="0" applyFont="1" applyAlignment="1">
      <alignment horizontal="right" vertical="center" shrinkToFit="1"/>
    </xf>
    <xf numFmtId="38" fontId="25" fillId="33" borderId="10" xfId="33" applyFont="1" applyFill="1" applyBorder="1" applyAlignment="1">
      <alignment vertical="center" shrinkToFit="1"/>
    </xf>
    <xf numFmtId="38" fontId="25" fillId="0" borderId="0" xfId="33" applyFont="1" applyAlignment="1">
      <alignment horizontal="center" vertical="center"/>
    </xf>
    <xf numFmtId="38" fontId="25" fillId="0" borderId="0" xfId="0" applyNumberFormat="1" applyFont="1" applyAlignment="1">
      <alignment vertical="center"/>
    </xf>
    <xf numFmtId="38" fontId="25" fillId="0" borderId="10" xfId="33" applyFont="1" applyFill="1" applyBorder="1" applyAlignment="1" applyProtection="1">
      <alignment horizontal="center" vertical="center"/>
    </xf>
    <xf numFmtId="37" fontId="31" fillId="0" borderId="10" xfId="0" applyNumberFormat="1" applyFont="1" applyBorder="1" applyAlignment="1" applyProtection="1">
      <alignment horizontal="center" vertical="center"/>
    </xf>
    <xf numFmtId="37" fontId="25" fillId="27" borderId="10" xfId="0" applyNumberFormat="1" applyFont="1" applyFill="1" applyBorder="1" applyAlignment="1" applyProtection="1">
      <alignment vertical="center" shrinkToFit="1"/>
      <protection locked="0"/>
    </xf>
    <xf numFmtId="37" fontId="25" fillId="0" borderId="10" xfId="0" applyNumberFormat="1" applyFont="1" applyBorder="1" applyAlignment="1" applyProtection="1">
      <alignment vertical="center" shrinkToFit="1"/>
    </xf>
    <xf numFmtId="37" fontId="25" fillId="0" borderId="24" xfId="0" applyNumberFormat="1" applyFont="1" applyBorder="1" applyAlignment="1" applyProtection="1">
      <alignment horizontal="left" vertical="center" shrinkToFit="1"/>
    </xf>
    <xf numFmtId="0" fontId="25" fillId="0" borderId="0" xfId="0" applyFont="1" applyAlignment="1">
      <alignment vertical="center"/>
    </xf>
    <xf numFmtId="0" fontId="28" fillId="0" borderId="0" xfId="43" applyFont="1" applyFill="1" applyBorder="1" applyAlignment="1" applyProtection="1">
      <alignment vertical="center"/>
      <protection hidden="1"/>
    </xf>
    <xf numFmtId="38" fontId="25" fillId="0" borderId="0" xfId="33" applyFont="1" applyFill="1" applyBorder="1" applyAlignment="1" applyProtection="1">
      <alignment horizontal="center" vertical="center"/>
      <protection hidden="1"/>
    </xf>
    <xf numFmtId="0" fontId="23" fillId="0" borderId="10" xfId="43" applyFont="1" applyBorder="1" applyAlignment="1" applyProtection="1">
      <alignment horizontal="center" vertical="center" wrapText="1"/>
      <protection hidden="1"/>
    </xf>
    <xf numFmtId="0" fontId="23" fillId="0" borderId="0" xfId="0" applyFont="1" applyAlignment="1">
      <alignment vertical="center"/>
    </xf>
    <xf numFmtId="0" fontId="25" fillId="27" borderId="59" xfId="0" applyFont="1" applyFill="1" applyBorder="1" applyAlignment="1" applyProtection="1">
      <alignment horizontal="center" vertical="center"/>
      <protection locked="0"/>
    </xf>
    <xf numFmtId="178" fontId="23" fillId="27" borderId="10" xfId="0" applyNumberFormat="1" applyFont="1" applyFill="1" applyBorder="1" applyAlignment="1" applyProtection="1">
      <alignment horizontal="center" vertical="center"/>
      <protection locked="0"/>
    </xf>
    <xf numFmtId="0" fontId="25" fillId="0" borderId="63" xfId="0" applyFont="1" applyBorder="1" applyAlignment="1">
      <alignment horizontal="center" vertical="center"/>
    </xf>
    <xf numFmtId="180" fontId="25" fillId="0" borderId="66" xfId="0" applyNumberFormat="1" applyFont="1" applyFill="1" applyBorder="1" applyAlignment="1" applyProtection="1">
      <alignment horizontal="center" vertical="center"/>
    </xf>
    <xf numFmtId="38" fontId="25" fillId="0" borderId="64" xfId="33" applyFont="1" applyBorder="1" applyAlignment="1">
      <alignment vertical="center"/>
    </xf>
    <xf numFmtId="0" fontId="25" fillId="0" borderId="45" xfId="0" applyFont="1" applyBorder="1" applyAlignment="1">
      <alignment horizontal="center" vertical="center"/>
    </xf>
    <xf numFmtId="38" fontId="25" fillId="0" borderId="66" xfId="33" applyFont="1" applyBorder="1" applyAlignment="1">
      <alignment vertical="center"/>
    </xf>
    <xf numFmtId="0" fontId="23" fillId="0" borderId="44" xfId="0" applyFont="1" applyBorder="1" applyAlignment="1">
      <alignment horizontal="center" vertical="center"/>
    </xf>
    <xf numFmtId="38" fontId="25" fillId="0" borderId="65" xfId="33" applyFont="1" applyBorder="1" applyAlignment="1">
      <alignment horizontal="center" vertical="center"/>
    </xf>
    <xf numFmtId="38" fontId="25" fillId="0" borderId="65" xfId="33" applyFont="1" applyBorder="1" applyAlignment="1">
      <alignment vertical="center"/>
    </xf>
    <xf numFmtId="0" fontId="23" fillId="0" borderId="45" xfId="0" applyFont="1" applyBorder="1" applyAlignment="1">
      <alignment horizontal="center" vertical="center"/>
    </xf>
    <xf numFmtId="178" fontId="23" fillId="27" borderId="46" xfId="0" applyNumberFormat="1" applyFont="1" applyFill="1" applyBorder="1" applyAlignment="1" applyProtection="1">
      <alignment horizontal="center" vertical="center"/>
      <protection locked="0"/>
    </xf>
    <xf numFmtId="0" fontId="25" fillId="27" borderId="46" xfId="0" applyFont="1" applyFill="1" applyBorder="1" applyAlignment="1" applyProtection="1">
      <alignment horizontal="center" vertical="center"/>
      <protection locked="0"/>
    </xf>
    <xf numFmtId="0" fontId="25" fillId="27" borderId="70" xfId="0" applyFont="1" applyFill="1" applyBorder="1" applyAlignment="1" applyProtection="1">
      <alignment horizontal="center" vertical="center"/>
      <protection locked="0"/>
    </xf>
    <xf numFmtId="0" fontId="25" fillId="0" borderId="46" xfId="0" applyFont="1" applyBorder="1" applyAlignment="1">
      <alignment horizontal="center" vertical="center"/>
    </xf>
    <xf numFmtId="0" fontId="23" fillId="0" borderId="71" xfId="0" applyFont="1" applyBorder="1" applyAlignment="1">
      <alignment horizontal="center" vertical="center"/>
    </xf>
    <xf numFmtId="178" fontId="23" fillId="27" borderId="23" xfId="0" applyNumberFormat="1" applyFont="1" applyFill="1" applyBorder="1" applyAlignment="1" applyProtection="1">
      <alignment horizontal="center" vertical="center"/>
      <protection locked="0"/>
    </xf>
    <xf numFmtId="0" fontId="25" fillId="27" borderId="23" xfId="0" applyFont="1" applyFill="1" applyBorder="1" applyAlignment="1" applyProtection="1">
      <alignment horizontal="center" vertical="center"/>
      <protection locked="0"/>
    </xf>
    <xf numFmtId="38" fontId="25" fillId="0" borderId="72" xfId="33"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5" fillId="0" borderId="74" xfId="0" applyFont="1" applyBorder="1" applyAlignment="1">
      <alignment horizontal="center" vertical="center"/>
    </xf>
    <xf numFmtId="38" fontId="25" fillId="0" borderId="75" xfId="33" applyFont="1" applyBorder="1" applyAlignment="1">
      <alignment horizontal="center" vertical="center"/>
    </xf>
    <xf numFmtId="0" fontId="31" fillId="0" borderId="45" xfId="0" applyNumberFormat="1" applyFont="1" applyFill="1" applyBorder="1" applyAlignment="1" applyProtection="1">
      <alignment horizontal="center" vertical="center"/>
    </xf>
    <xf numFmtId="0" fontId="35" fillId="0" borderId="0" xfId="0" applyFont="1" applyAlignment="1">
      <alignment vertical="center"/>
    </xf>
    <xf numFmtId="38" fontId="25" fillId="0" borderId="0" xfId="33" applyFont="1" applyBorder="1" applyAlignment="1" applyProtection="1">
      <alignment vertical="center"/>
    </xf>
    <xf numFmtId="0" fontId="32" fillId="0" borderId="0" xfId="0" applyFont="1" applyAlignment="1" applyProtection="1">
      <alignment vertical="center" shrinkToFit="1"/>
    </xf>
    <xf numFmtId="0" fontId="25" fillId="0" borderId="0" xfId="0" applyFont="1" applyBorder="1" applyAlignment="1">
      <alignment vertical="center"/>
    </xf>
    <xf numFmtId="0" fontId="25" fillId="0" borderId="16"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25" fillId="0" borderId="34" xfId="0" applyFont="1" applyBorder="1" applyAlignment="1">
      <alignment vertical="center"/>
    </xf>
    <xf numFmtId="0" fontId="25" fillId="0" borderId="0" xfId="43" applyFont="1" applyBorder="1" applyAlignment="1" applyProtection="1">
      <alignment vertical="center"/>
      <protection hidden="1"/>
    </xf>
    <xf numFmtId="0" fontId="25" fillId="0" borderId="0" xfId="0" applyFont="1" applyAlignment="1">
      <alignment vertical="center"/>
    </xf>
    <xf numFmtId="0" fontId="23" fillId="0" borderId="0" xfId="0" applyFont="1" applyFill="1" applyBorder="1" applyAlignment="1">
      <alignment vertical="center" wrapText="1"/>
    </xf>
    <xf numFmtId="0" fontId="25" fillId="0" borderId="0" xfId="0" applyFont="1" applyFill="1" applyAlignment="1">
      <alignment vertical="center"/>
    </xf>
    <xf numFmtId="0" fontId="25" fillId="0" borderId="67" xfId="0" applyFont="1" applyBorder="1" applyAlignment="1">
      <alignment vertical="center"/>
    </xf>
    <xf numFmtId="0" fontId="25" fillId="0" borderId="32" xfId="0" applyFont="1" applyBorder="1" applyAlignment="1">
      <alignment vertical="center"/>
    </xf>
    <xf numFmtId="38" fontId="25" fillId="0" borderId="0" xfId="33" applyFont="1" applyFill="1" applyBorder="1" applyAlignment="1" applyProtection="1">
      <alignment horizontal="center" vertical="center" shrinkToFit="1"/>
    </xf>
    <xf numFmtId="38" fontId="25" fillId="0" borderId="0" xfId="33" applyFont="1" applyFill="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4" xfId="0" applyFont="1" applyBorder="1" applyAlignment="1">
      <alignment horizontal="center" vertical="center"/>
    </xf>
    <xf numFmtId="38" fontId="25" fillId="0" borderId="18" xfId="33" applyFont="1" applyFill="1" applyBorder="1" applyAlignment="1" applyProtection="1">
      <alignment vertical="center" shrinkToFit="1"/>
      <protection hidden="1"/>
    </xf>
    <xf numFmtId="38" fontId="25" fillId="0" borderId="0" xfId="33" applyFont="1" applyFill="1" applyBorder="1" applyAlignment="1" applyProtection="1">
      <alignment vertical="center" shrinkToFit="1"/>
      <protection hidden="1"/>
    </xf>
    <xf numFmtId="38" fontId="25" fillId="27" borderId="10" xfId="33" applyFont="1" applyFill="1" applyBorder="1" applyAlignment="1" applyProtection="1">
      <alignment vertical="center" shrinkToFit="1"/>
      <protection locked="0"/>
    </xf>
    <xf numFmtId="0" fontId="23" fillId="0" borderId="18" xfId="0" applyFont="1" applyBorder="1" applyAlignment="1">
      <alignment vertical="center" shrinkToFit="1"/>
    </xf>
    <xf numFmtId="0" fontId="23" fillId="0" borderId="0" xfId="0" applyFont="1" applyBorder="1" applyAlignment="1">
      <alignment vertical="center" shrinkToFit="1"/>
    </xf>
    <xf numFmtId="0" fontId="25" fillId="0" borderId="0" xfId="0" applyFont="1" applyBorder="1" applyAlignment="1">
      <alignment horizontal="center" vertical="center"/>
    </xf>
    <xf numFmtId="38" fontId="25" fillId="0" borderId="11" xfId="33" applyFont="1" applyFill="1" applyBorder="1" applyAlignment="1" applyProtection="1">
      <alignment vertical="center" shrinkToFit="1"/>
    </xf>
    <xf numFmtId="38" fontId="25" fillId="0" borderId="24" xfId="33" applyFont="1" applyFill="1" applyBorder="1" applyAlignment="1" applyProtection="1">
      <alignment vertical="center" shrinkToFit="1"/>
    </xf>
    <xf numFmtId="38" fontId="25" fillId="0" borderId="11" xfId="33" applyFont="1" applyFill="1" applyBorder="1" applyAlignment="1" applyProtection="1">
      <alignment horizontal="right" vertical="center" shrinkToFit="1"/>
    </xf>
    <xf numFmtId="38" fontId="25" fillId="0" borderId="24" xfId="33" applyFont="1" applyFill="1" applyBorder="1" applyAlignment="1" applyProtection="1">
      <alignment horizontal="right" vertical="center" shrinkToFit="1"/>
    </xf>
    <xf numFmtId="38" fontId="25" fillId="0" borderId="14" xfId="33" applyFont="1" applyFill="1" applyBorder="1" applyAlignment="1" applyProtection="1">
      <alignment horizontal="right" vertical="center" shrinkToFit="1"/>
    </xf>
    <xf numFmtId="0" fontId="25" fillId="0" borderId="10" xfId="0" applyFont="1" applyBorder="1" applyAlignment="1" applyProtection="1">
      <alignment horizontal="center" vertical="center"/>
    </xf>
    <xf numFmtId="0" fontId="25" fillId="0" borderId="0" xfId="0" applyFont="1" applyBorder="1" applyAlignment="1">
      <alignment vertical="center" wrapText="1"/>
    </xf>
    <xf numFmtId="0" fontId="25" fillId="0" borderId="12" xfId="0" applyFont="1" applyBorder="1" applyAlignment="1">
      <alignment vertical="center" wrapText="1"/>
    </xf>
    <xf numFmtId="0" fontId="25" fillId="0" borderId="11" xfId="0" applyFont="1" applyBorder="1" applyAlignment="1">
      <alignment horizontal="center" vertical="center"/>
    </xf>
    <xf numFmtId="0" fontId="25" fillId="0" borderId="24"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wrapText="1"/>
    </xf>
    <xf numFmtId="0" fontId="25" fillId="0" borderId="15"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7"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20" xfId="0" applyFont="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22" xfId="0" applyFont="1" applyBorder="1" applyAlignment="1" applyProtection="1">
      <alignment horizontal="center" vertical="center"/>
    </xf>
    <xf numFmtId="0" fontId="25" fillId="0" borderId="11" xfId="43" applyFont="1" applyFill="1" applyBorder="1" applyAlignment="1" applyProtection="1">
      <alignment horizontal="center" vertical="center" shrinkToFit="1"/>
      <protection hidden="1"/>
    </xf>
    <xf numFmtId="0" fontId="25" fillId="0" borderId="24" xfId="43" applyFont="1" applyFill="1" applyBorder="1" applyAlignment="1" applyProtection="1">
      <alignment horizontal="center" vertical="center" shrinkToFit="1"/>
      <protection hidden="1"/>
    </xf>
    <xf numFmtId="0" fontId="25" fillId="0" borderId="14" xfId="43" applyFont="1" applyFill="1" applyBorder="1" applyAlignment="1" applyProtection="1">
      <alignment horizontal="center" vertical="center" shrinkToFit="1"/>
      <protection hidden="1"/>
    </xf>
    <xf numFmtId="0" fontId="25" fillId="0" borderId="10" xfId="43" applyFont="1" applyFill="1" applyBorder="1" applyAlignment="1" applyProtection="1">
      <alignment horizontal="center" vertical="center" shrinkToFit="1"/>
      <protection hidden="1"/>
    </xf>
    <xf numFmtId="38" fontId="25" fillId="0" borderId="14" xfId="33" applyFont="1" applyFill="1" applyBorder="1" applyAlignment="1" applyProtection="1">
      <alignment vertical="center" shrinkToFit="1"/>
    </xf>
    <xf numFmtId="38" fontId="25" fillId="0" borderId="10" xfId="33" applyFont="1" applyFill="1" applyBorder="1" applyAlignment="1" applyProtection="1">
      <alignment vertical="center" shrinkToFit="1"/>
    </xf>
    <xf numFmtId="38" fontId="25" fillId="0" borderId="15" xfId="33" applyFont="1" applyFill="1" applyBorder="1" applyAlignment="1" applyProtection="1">
      <alignment vertical="center" shrinkToFit="1"/>
    </xf>
    <xf numFmtId="38" fontId="25" fillId="0" borderId="16" xfId="33" applyFont="1" applyFill="1" applyBorder="1" applyAlignment="1" applyProtection="1">
      <alignment vertical="center" shrinkToFit="1"/>
    </xf>
    <xf numFmtId="38" fontId="25" fillId="0" borderId="17" xfId="33" applyFont="1" applyFill="1" applyBorder="1" applyAlignment="1" applyProtection="1">
      <alignment vertical="center" shrinkToFit="1"/>
    </xf>
    <xf numFmtId="38" fontId="25" fillId="0" borderId="18" xfId="33" applyFont="1" applyFill="1" applyBorder="1" applyAlignment="1" applyProtection="1">
      <alignment vertical="center" shrinkToFit="1"/>
    </xf>
    <xf numFmtId="38" fontId="25" fillId="0" borderId="0" xfId="33" applyFont="1" applyFill="1" applyBorder="1" applyAlignment="1" applyProtection="1">
      <alignment vertical="center" shrinkToFit="1"/>
    </xf>
    <xf numFmtId="38" fontId="25" fillId="0" borderId="20" xfId="33" applyFont="1" applyFill="1" applyBorder="1" applyAlignment="1" applyProtection="1">
      <alignment vertical="center" shrinkToFit="1"/>
    </xf>
    <xf numFmtId="38" fontId="25" fillId="0" borderId="21" xfId="33" applyFont="1" applyFill="1" applyBorder="1" applyAlignment="1" applyProtection="1">
      <alignment vertical="center" shrinkToFit="1"/>
    </xf>
    <xf numFmtId="38" fontId="25" fillId="0" borderId="12" xfId="33" applyFont="1" applyFill="1" applyBorder="1" applyAlignment="1" applyProtection="1">
      <alignment vertical="center" shrinkToFit="1"/>
    </xf>
    <xf numFmtId="38" fontId="25" fillId="0" borderId="22" xfId="33" applyFont="1" applyFill="1" applyBorder="1" applyAlignment="1" applyProtection="1">
      <alignment vertical="center" shrinkToFit="1"/>
    </xf>
    <xf numFmtId="0" fontId="25" fillId="0" borderId="10" xfId="0" applyFont="1" applyBorder="1" applyAlignment="1">
      <alignment horizontal="center" vertical="center"/>
    </xf>
    <xf numFmtId="38" fontId="25" fillId="24" borderId="10" xfId="33" applyFont="1" applyFill="1" applyBorder="1" applyAlignment="1" applyProtection="1">
      <alignment vertical="center" shrinkToFit="1"/>
      <protection hidden="1"/>
    </xf>
    <xf numFmtId="38" fontId="25" fillId="24" borderId="10" xfId="33" applyFont="1" applyFill="1" applyBorder="1" applyAlignment="1">
      <alignment vertical="center" shrinkToFit="1"/>
    </xf>
    <xf numFmtId="38" fontId="25" fillId="27" borderId="11" xfId="33" applyFont="1" applyFill="1" applyBorder="1" applyAlignment="1" applyProtection="1">
      <alignment vertical="center" shrinkToFit="1"/>
      <protection locked="0"/>
    </xf>
    <xf numFmtId="38" fontId="25" fillId="27" borderId="24" xfId="33" applyFont="1" applyFill="1" applyBorder="1" applyAlignment="1" applyProtection="1">
      <alignment vertical="center" shrinkToFit="1"/>
      <protection locked="0"/>
    </xf>
    <xf numFmtId="38" fontId="25" fillId="27" borderId="14" xfId="33" applyFont="1" applyFill="1" applyBorder="1" applyAlignment="1" applyProtection="1">
      <alignment vertical="center" shrinkToFit="1"/>
      <protection locked="0"/>
    </xf>
    <xf numFmtId="0" fontId="25" fillId="0" borderId="0" xfId="0" applyFont="1" applyAlignment="1">
      <alignment vertical="center"/>
    </xf>
    <xf numFmtId="0" fontId="25" fillId="0" borderId="20" xfId="0" applyFont="1" applyBorder="1" applyAlignment="1">
      <alignment vertical="center"/>
    </xf>
    <xf numFmtId="0" fontId="23" fillId="0" borderId="16" xfId="0" applyFont="1" applyFill="1" applyBorder="1" applyAlignment="1">
      <alignment vertical="center" wrapText="1"/>
    </xf>
    <xf numFmtId="0" fontId="23" fillId="0" borderId="0" xfId="0" applyFont="1" applyFill="1" applyBorder="1" applyAlignment="1">
      <alignment vertical="center" wrapText="1"/>
    </xf>
    <xf numFmtId="0" fontId="23" fillId="0" borderId="12" xfId="0" applyFont="1" applyFill="1" applyBorder="1" applyAlignment="1">
      <alignment vertical="center" wrapText="1"/>
    </xf>
    <xf numFmtId="0" fontId="25" fillId="29" borderId="11" xfId="0" applyFont="1" applyFill="1" applyBorder="1" applyAlignment="1">
      <alignment horizontal="center" vertical="center"/>
    </xf>
    <xf numFmtId="0" fontId="25" fillId="29" borderId="24" xfId="0" applyFont="1" applyFill="1" applyBorder="1" applyAlignment="1">
      <alignment horizontal="center" vertical="center"/>
    </xf>
    <xf numFmtId="0" fontId="25" fillId="29" borderId="14" xfId="0" applyFont="1" applyFill="1" applyBorder="1" applyAlignment="1">
      <alignment horizontal="center" vertical="center"/>
    </xf>
    <xf numFmtId="0" fontId="25" fillId="29" borderId="10" xfId="0" applyFont="1" applyFill="1" applyBorder="1" applyAlignment="1">
      <alignment horizontal="center" vertical="center"/>
    </xf>
    <xf numFmtId="0" fontId="27" fillId="0" borderId="0" xfId="0" applyFont="1" applyBorder="1" applyAlignment="1">
      <alignment horizontal="center" vertical="center" shrinkToFit="1"/>
    </xf>
    <xf numFmtId="0" fontId="27" fillId="0" borderId="12" xfId="0" applyFont="1" applyBorder="1" applyAlignment="1">
      <alignment horizontal="center" vertical="center" shrinkToFit="1"/>
    </xf>
    <xf numFmtId="0" fontId="23" fillId="0" borderId="0" xfId="0" applyFont="1" applyBorder="1" applyAlignment="1">
      <alignment horizontal="center" vertical="center" wrapText="1"/>
    </xf>
    <xf numFmtId="0" fontId="25" fillId="0" borderId="10" xfId="0" applyFont="1" applyBorder="1" applyAlignment="1">
      <alignment horizontal="center" vertical="center" wrapText="1" shrinkToFit="1"/>
    </xf>
    <xf numFmtId="0" fontId="25" fillId="0" borderId="10" xfId="0" applyFont="1" applyBorder="1" applyAlignment="1">
      <alignment horizontal="center" vertical="center" shrinkToFit="1"/>
    </xf>
    <xf numFmtId="0" fontId="30" fillId="0" borderId="15" xfId="43" applyFont="1" applyBorder="1" applyAlignment="1" applyProtection="1">
      <alignment horizontal="center" vertical="center" wrapText="1" shrinkToFit="1"/>
      <protection hidden="1"/>
    </xf>
    <xf numFmtId="0" fontId="30" fillId="0" borderId="16" xfId="43" applyFont="1" applyBorder="1" applyAlignment="1" applyProtection="1">
      <alignment horizontal="center" vertical="center" shrinkToFit="1"/>
      <protection hidden="1"/>
    </xf>
    <xf numFmtId="0" fontId="30" fillId="0" borderId="17" xfId="43" applyFont="1" applyBorder="1" applyAlignment="1" applyProtection="1">
      <alignment horizontal="center" vertical="center" shrinkToFit="1"/>
      <protection hidden="1"/>
    </xf>
    <xf numFmtId="0" fontId="30" fillId="0" borderId="21" xfId="43" applyFont="1" applyBorder="1" applyAlignment="1" applyProtection="1">
      <alignment horizontal="center" vertical="center" shrinkToFit="1"/>
      <protection hidden="1"/>
    </xf>
    <xf numFmtId="0" fontId="30" fillId="0" borderId="12" xfId="43" applyFont="1" applyBorder="1" applyAlignment="1" applyProtection="1">
      <alignment horizontal="center" vertical="center" shrinkToFit="1"/>
      <protection hidden="1"/>
    </xf>
    <xf numFmtId="0" fontId="30" fillId="0" borderId="22" xfId="43" applyFont="1" applyBorder="1" applyAlignment="1" applyProtection="1">
      <alignment horizontal="center" vertical="center" shrinkToFit="1"/>
      <protection hidden="1"/>
    </xf>
    <xf numFmtId="0" fontId="28" fillId="0" borderId="11" xfId="0" applyFont="1" applyBorder="1" applyAlignment="1">
      <alignment horizontal="center" vertical="center" wrapText="1"/>
    </xf>
    <xf numFmtId="0" fontId="28" fillId="0" borderId="24"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11" xfId="43" applyFont="1" applyBorder="1" applyAlignment="1" applyProtection="1">
      <alignment horizontal="center" vertical="center"/>
      <protection hidden="1"/>
    </xf>
    <xf numFmtId="0" fontId="31" fillId="0" borderId="24" xfId="43" applyFont="1" applyBorder="1" applyAlignment="1" applyProtection="1">
      <alignment horizontal="center" vertical="center"/>
      <protection hidden="1"/>
    </xf>
    <xf numFmtId="0" fontId="31" fillId="0" borderId="14" xfId="43" applyFont="1" applyBorder="1" applyAlignment="1" applyProtection="1">
      <alignment horizontal="center" vertical="center"/>
      <protection hidden="1"/>
    </xf>
    <xf numFmtId="0" fontId="25" fillId="30" borderId="11" xfId="0" applyFont="1" applyFill="1" applyBorder="1" applyAlignment="1">
      <alignment horizontal="center" vertical="center"/>
    </xf>
    <xf numFmtId="0" fontId="25" fillId="30" borderId="24" xfId="0" applyFont="1" applyFill="1" applyBorder="1" applyAlignment="1">
      <alignment horizontal="center" vertical="center"/>
    </xf>
    <xf numFmtId="0" fontId="25" fillId="30" borderId="14" xfId="0" applyFont="1" applyFill="1" applyBorder="1" applyAlignment="1">
      <alignment horizontal="center" vertical="center"/>
    </xf>
    <xf numFmtId="0" fontId="25" fillId="0" borderId="11" xfId="43" applyFont="1" applyBorder="1" applyAlignment="1" applyProtection="1">
      <alignment vertical="center"/>
      <protection hidden="1"/>
    </xf>
    <xf numFmtId="0" fontId="25" fillId="0" borderId="24" xfId="43" applyFont="1" applyBorder="1" applyAlignment="1" applyProtection="1">
      <alignment vertical="center"/>
      <protection hidden="1"/>
    </xf>
    <xf numFmtId="0" fontId="25" fillId="0" borderId="24" xfId="43" applyFont="1" applyBorder="1" applyAlignment="1" applyProtection="1">
      <alignment horizontal="right" vertical="center"/>
      <protection hidden="1"/>
    </xf>
    <xf numFmtId="0" fontId="25" fillId="0" borderId="14" xfId="43" applyFont="1" applyBorder="1" applyAlignment="1" applyProtection="1">
      <alignment horizontal="right" vertical="center"/>
      <protection hidden="1"/>
    </xf>
    <xf numFmtId="0" fontId="25" fillId="0" borderId="18" xfId="0" applyFont="1" applyBorder="1" applyAlignment="1">
      <alignment vertical="center" shrinkToFit="1"/>
    </xf>
    <xf numFmtId="0" fontId="25" fillId="0" borderId="0" xfId="0" applyFont="1" applyAlignment="1">
      <alignment vertical="center" shrinkToFit="1"/>
    </xf>
    <xf numFmtId="0" fontId="25" fillId="0" borderId="20" xfId="0" applyFont="1" applyBorder="1" applyAlignment="1">
      <alignment vertical="center" shrinkToFit="1"/>
    </xf>
    <xf numFmtId="0" fontId="31" fillId="30" borderId="11" xfId="43" applyFont="1" applyFill="1" applyBorder="1" applyAlignment="1" applyProtection="1">
      <alignment horizontal="center" vertical="center"/>
      <protection hidden="1"/>
    </xf>
    <xf numFmtId="0" fontId="31" fillId="30" borderId="24" xfId="43" applyFont="1" applyFill="1" applyBorder="1" applyAlignment="1" applyProtection="1">
      <alignment horizontal="center" vertical="center"/>
      <protection hidden="1"/>
    </xf>
    <xf numFmtId="0" fontId="31" fillId="30" borderId="14" xfId="43" applyFont="1" applyFill="1" applyBorder="1" applyAlignment="1" applyProtection="1">
      <alignment horizontal="center" vertical="center"/>
      <protection hidden="1"/>
    </xf>
    <xf numFmtId="0" fontId="25" fillId="27" borderId="11" xfId="0" applyNumberFormat="1" applyFont="1" applyFill="1" applyBorder="1" applyAlignment="1" applyProtection="1">
      <alignment horizontal="center" vertical="center"/>
      <protection locked="0"/>
    </xf>
    <xf numFmtId="0" fontId="25" fillId="27" borderId="24" xfId="0" applyNumberFormat="1" applyFont="1" applyFill="1" applyBorder="1" applyAlignment="1" applyProtection="1">
      <alignment horizontal="center" vertical="center"/>
      <protection locked="0"/>
    </xf>
    <xf numFmtId="0" fontId="25" fillId="27" borderId="14" xfId="0" applyNumberFormat="1" applyFont="1" applyFill="1" applyBorder="1" applyAlignment="1" applyProtection="1">
      <alignment horizontal="center" vertical="center"/>
      <protection locked="0"/>
    </xf>
    <xf numFmtId="0" fontId="31" fillId="29" borderId="11" xfId="43" applyFont="1" applyFill="1" applyBorder="1" applyAlignment="1" applyProtection="1">
      <alignment horizontal="center" vertical="center"/>
      <protection hidden="1"/>
    </xf>
    <xf numFmtId="0" fontId="31" fillId="29" borderId="24" xfId="43" applyFont="1" applyFill="1" applyBorder="1" applyAlignment="1" applyProtection="1">
      <alignment horizontal="center" vertical="center"/>
      <protection hidden="1"/>
    </xf>
    <xf numFmtId="0" fontId="31" fillId="29" borderId="14" xfId="43" applyFont="1" applyFill="1" applyBorder="1" applyAlignment="1" applyProtection="1">
      <alignment horizontal="center" vertical="center"/>
      <protection hidden="1"/>
    </xf>
    <xf numFmtId="57" fontId="25" fillId="29" borderId="11" xfId="0" applyNumberFormat="1" applyFont="1" applyFill="1" applyBorder="1" applyAlignment="1" applyProtection="1">
      <alignment horizontal="center" vertical="center"/>
    </xf>
    <xf numFmtId="57" fontId="25" fillId="29" borderId="24" xfId="0" applyNumberFormat="1" applyFont="1" applyFill="1" applyBorder="1" applyAlignment="1" applyProtection="1">
      <alignment horizontal="center" vertical="center"/>
    </xf>
    <xf numFmtId="57" fontId="25" fillId="29" borderId="14" xfId="0" applyNumberFormat="1" applyFont="1" applyFill="1" applyBorder="1" applyAlignment="1" applyProtection="1">
      <alignment horizontal="center" vertical="center"/>
    </xf>
    <xf numFmtId="0" fontId="25" fillId="0" borderId="12" xfId="0" applyFont="1" applyBorder="1" applyAlignment="1">
      <alignment vertical="center"/>
    </xf>
    <xf numFmtId="0" fontId="25" fillId="0" borderId="0" xfId="0" applyFont="1" applyBorder="1" applyAlignment="1">
      <alignment vertical="center"/>
    </xf>
    <xf numFmtId="0" fontId="25" fillId="29" borderId="15" xfId="0" applyFont="1" applyFill="1" applyBorder="1" applyAlignment="1">
      <alignment vertical="center"/>
    </xf>
    <xf numFmtId="0" fontId="25" fillId="29" borderId="16" xfId="0" applyFont="1" applyFill="1" applyBorder="1" applyAlignment="1">
      <alignment vertical="center"/>
    </xf>
    <xf numFmtId="0" fontId="25" fillId="29" borderId="17" xfId="0" applyFont="1" applyFill="1" applyBorder="1" applyAlignment="1">
      <alignment vertical="center"/>
    </xf>
    <xf numFmtId="0" fontId="25" fillId="29" borderId="21" xfId="0" applyFont="1" applyFill="1" applyBorder="1" applyAlignment="1">
      <alignment vertical="center"/>
    </xf>
    <xf numFmtId="0" fontId="25" fillId="29" borderId="12" xfId="0" applyFont="1" applyFill="1" applyBorder="1" applyAlignment="1">
      <alignment vertical="center"/>
    </xf>
    <xf numFmtId="0" fontId="25" fillId="29" borderId="22" xfId="0" applyFont="1" applyFill="1" applyBorder="1" applyAlignment="1">
      <alignment vertical="center"/>
    </xf>
    <xf numFmtId="0" fontId="25" fillId="0" borderId="15" xfId="0" applyFont="1" applyBorder="1" applyAlignment="1" applyProtection="1">
      <alignment vertical="center"/>
    </xf>
    <xf numFmtId="0" fontId="25" fillId="0" borderId="16" xfId="0" applyFont="1" applyBorder="1" applyAlignment="1" applyProtection="1">
      <alignment vertical="center"/>
    </xf>
    <xf numFmtId="38" fontId="25" fillId="0" borderId="0" xfId="33" applyFont="1" applyBorder="1" applyAlignment="1">
      <alignment vertical="center"/>
    </xf>
    <xf numFmtId="0" fontId="25" fillId="0" borderId="15" xfId="0" applyFont="1" applyBorder="1" applyAlignment="1">
      <alignment vertical="center" wrapText="1"/>
    </xf>
    <xf numFmtId="0" fontId="25" fillId="0" borderId="16" xfId="0" applyFont="1" applyBorder="1" applyAlignment="1">
      <alignment vertical="center"/>
    </xf>
    <xf numFmtId="0" fontId="25" fillId="0" borderId="17"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27" borderId="10" xfId="33" applyNumberFormat="1" applyFont="1" applyFill="1" applyBorder="1" applyAlignment="1" applyProtection="1">
      <alignment horizontal="center" vertical="center" shrinkToFit="1"/>
      <protection locked="0"/>
    </xf>
    <xf numFmtId="38" fontId="25" fillId="0" borderId="10" xfId="33" applyFont="1" applyFill="1" applyBorder="1" applyAlignment="1">
      <alignment vertical="center" shrinkToFit="1"/>
    </xf>
    <xf numFmtId="38" fontId="25" fillId="0" borderId="11" xfId="33" applyFont="1" applyFill="1" applyBorder="1" applyAlignment="1">
      <alignment vertical="center" shrinkToFit="1"/>
    </xf>
    <xf numFmtId="38" fontId="25" fillId="0" borderId="24" xfId="33" applyFont="1" applyFill="1" applyBorder="1" applyAlignment="1">
      <alignment vertical="center" shrinkToFit="1"/>
    </xf>
    <xf numFmtId="38" fontId="25" fillId="0" borderId="14" xfId="33" applyFont="1" applyFill="1" applyBorder="1" applyAlignment="1">
      <alignment vertical="center" shrinkToFit="1"/>
    </xf>
    <xf numFmtId="0" fontId="25" fillId="27" borderId="10" xfId="43" applyNumberFormat="1" applyFont="1" applyFill="1" applyBorder="1" applyAlignment="1" applyProtection="1">
      <alignment vertical="center" shrinkToFit="1"/>
      <protection locked="0"/>
    </xf>
    <xf numFmtId="176" fontId="25" fillId="27" borderId="11" xfId="0" applyNumberFormat="1" applyFont="1" applyFill="1" applyBorder="1" applyAlignment="1" applyProtection="1">
      <alignment horizontal="center" vertical="center"/>
      <protection locked="0"/>
    </xf>
    <xf numFmtId="176" fontId="25" fillId="27" borderId="24" xfId="0" applyNumberFormat="1" applyFont="1" applyFill="1" applyBorder="1" applyAlignment="1" applyProtection="1">
      <alignment horizontal="center" vertical="center"/>
      <protection locked="0"/>
    </xf>
    <xf numFmtId="176" fontId="25" fillId="27" borderId="14" xfId="0" applyNumberFormat="1" applyFont="1" applyFill="1" applyBorder="1" applyAlignment="1" applyProtection="1">
      <alignment horizontal="center" vertical="center"/>
      <protection locked="0"/>
    </xf>
    <xf numFmtId="0" fontId="28" fillId="0" borderId="10" xfId="0" applyFont="1" applyBorder="1" applyAlignment="1">
      <alignment horizontal="center" vertical="center" wrapText="1" shrinkToFit="1"/>
    </xf>
    <xf numFmtId="0" fontId="25" fillId="27" borderId="10" xfId="0" applyNumberFormat="1" applyFont="1" applyFill="1" applyBorder="1" applyAlignment="1" applyProtection="1">
      <alignment horizontal="center" vertical="center"/>
      <protection locked="0"/>
    </xf>
    <xf numFmtId="57" fontId="25" fillId="27" borderId="11" xfId="0" applyNumberFormat="1" applyFont="1" applyFill="1" applyBorder="1" applyAlignment="1" applyProtection="1">
      <alignment horizontal="center" vertical="center"/>
      <protection locked="0"/>
    </xf>
    <xf numFmtId="57" fontId="25" fillId="27" borderId="24" xfId="0" applyNumberFormat="1" applyFont="1" applyFill="1" applyBorder="1" applyAlignment="1" applyProtection="1">
      <alignment horizontal="center" vertical="center"/>
      <protection locked="0"/>
    </xf>
    <xf numFmtId="57" fontId="25" fillId="27" borderId="14" xfId="0" applyNumberFormat="1" applyFont="1" applyFill="1" applyBorder="1" applyAlignment="1" applyProtection="1">
      <alignment horizontal="center" vertical="center"/>
      <protection locked="0"/>
    </xf>
    <xf numFmtId="57" fontId="25" fillId="27" borderId="10" xfId="0" applyNumberFormat="1" applyFont="1" applyFill="1" applyBorder="1" applyAlignment="1" applyProtection="1">
      <alignment horizontal="center" vertical="center"/>
      <protection locked="0"/>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12" xfId="0" applyFont="1" applyBorder="1" applyAlignment="1">
      <alignment horizontal="center" vertical="center"/>
    </xf>
    <xf numFmtId="0" fontId="25" fillId="0" borderId="22" xfId="0" applyFont="1" applyBorder="1" applyAlignment="1">
      <alignment horizontal="center" vertical="center"/>
    </xf>
    <xf numFmtId="0" fontId="28" fillId="0" borderId="10" xfId="0" applyFont="1" applyBorder="1" applyAlignment="1">
      <alignment horizontal="center" vertical="center" wrapText="1"/>
    </xf>
    <xf numFmtId="0" fontId="29" fillId="0" borderId="15" xfId="43" applyFont="1" applyBorder="1" applyAlignment="1" applyProtection="1">
      <alignment horizontal="center" vertical="center" wrapText="1" shrinkToFit="1"/>
      <protection hidden="1"/>
    </xf>
    <xf numFmtId="0" fontId="29" fillId="0" borderId="16" xfId="43" applyFont="1" applyBorder="1" applyAlignment="1" applyProtection="1">
      <alignment horizontal="center" vertical="center" shrinkToFit="1"/>
      <protection hidden="1"/>
    </xf>
    <xf numFmtId="0" fontId="29" fillId="0" borderId="17" xfId="43" applyFont="1" applyBorder="1" applyAlignment="1" applyProtection="1">
      <alignment horizontal="center" vertical="center" shrinkToFit="1"/>
      <protection hidden="1"/>
    </xf>
    <xf numFmtId="0" fontId="29" fillId="0" borderId="21" xfId="43" applyFont="1" applyBorder="1" applyAlignment="1" applyProtection="1">
      <alignment horizontal="center" vertical="center" shrinkToFit="1"/>
      <protection hidden="1"/>
    </xf>
    <xf numFmtId="0" fontId="29" fillId="0" borderId="12" xfId="43" applyFont="1" applyBorder="1" applyAlignment="1" applyProtection="1">
      <alignment horizontal="center" vertical="center" shrinkToFit="1"/>
      <protection hidden="1"/>
    </xf>
    <xf numFmtId="0" fontId="29" fillId="0" borderId="22" xfId="43" applyFont="1" applyBorder="1" applyAlignment="1" applyProtection="1">
      <alignment horizontal="center" vertical="center" shrinkToFit="1"/>
      <protection hidden="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22" xfId="0" applyFont="1" applyBorder="1" applyAlignment="1">
      <alignment horizontal="center" vertical="center" shrinkToFit="1"/>
    </xf>
    <xf numFmtId="0" fontId="29" fillId="0" borderId="11" xfId="43" applyFont="1" applyFill="1" applyBorder="1" applyAlignment="1" applyProtection="1">
      <alignment horizontal="center" vertical="center" shrinkToFit="1"/>
      <protection hidden="1"/>
    </xf>
    <xf numFmtId="0" fontId="29" fillId="0" borderId="24" xfId="43" applyFont="1" applyFill="1" applyBorder="1" applyAlignment="1" applyProtection="1">
      <alignment horizontal="center" vertical="center" shrinkToFit="1"/>
      <protection hidden="1"/>
    </xf>
    <xf numFmtId="0" fontId="29" fillId="0" borderId="14" xfId="43" applyFont="1" applyFill="1" applyBorder="1" applyAlignment="1" applyProtection="1">
      <alignment horizontal="center" vertical="center" shrinkToFit="1"/>
      <protection hidden="1"/>
    </xf>
    <xf numFmtId="0" fontId="25" fillId="0" borderId="43" xfId="43" applyFont="1" applyBorder="1" applyAlignment="1" applyProtection="1">
      <alignment vertical="center"/>
      <protection hidden="1"/>
    </xf>
    <xf numFmtId="0" fontId="25" fillId="0" borderId="13" xfId="43" applyFont="1" applyBorder="1" applyAlignment="1" applyProtection="1">
      <alignment vertical="center"/>
      <protection hidden="1"/>
    </xf>
    <xf numFmtId="0" fontId="25" fillId="0" borderId="29" xfId="43" applyFont="1" applyBorder="1" applyAlignment="1" applyProtection="1">
      <alignment vertical="center"/>
      <protection hidden="1"/>
    </xf>
    <xf numFmtId="0" fontId="25" fillId="0" borderId="18" xfId="43" applyFont="1" applyBorder="1" applyAlignment="1" applyProtection="1">
      <alignment vertical="center"/>
      <protection hidden="1"/>
    </xf>
    <xf numFmtId="0" fontId="25" fillId="0" borderId="0" xfId="43" applyFont="1" applyBorder="1" applyAlignment="1" applyProtection="1">
      <alignment vertical="center"/>
      <protection hidden="1"/>
    </xf>
    <xf numFmtId="0" fontId="25" fillId="0" borderId="31" xfId="43" applyFont="1" applyBorder="1" applyAlignment="1" applyProtection="1">
      <alignment vertical="center"/>
      <protection hidden="1"/>
    </xf>
    <xf numFmtId="0" fontId="25" fillId="28" borderId="28" xfId="43" applyFont="1" applyFill="1" applyBorder="1" applyAlignment="1" applyProtection="1">
      <alignment horizontal="center" vertical="center"/>
      <protection hidden="1"/>
    </xf>
    <xf numFmtId="0" fontId="25" fillId="28" borderId="13" xfId="43" applyFont="1" applyFill="1" applyBorder="1" applyAlignment="1" applyProtection="1">
      <alignment horizontal="center" vertical="center"/>
      <protection hidden="1"/>
    </xf>
    <xf numFmtId="0" fontId="25" fillId="28" borderId="39" xfId="43" applyFont="1" applyFill="1" applyBorder="1" applyAlignment="1" applyProtection="1">
      <alignment horizontal="center" vertical="center"/>
      <protection hidden="1"/>
    </xf>
    <xf numFmtId="0" fontId="25" fillId="28" borderId="30" xfId="43" applyFont="1" applyFill="1" applyBorder="1" applyAlignment="1" applyProtection="1">
      <alignment horizontal="center" vertical="center"/>
      <protection hidden="1"/>
    </xf>
    <xf numFmtId="0" fontId="25" fillId="28" borderId="12" xfId="43" applyFont="1" applyFill="1" applyBorder="1" applyAlignment="1" applyProtection="1">
      <alignment horizontal="center" vertical="center"/>
      <protection hidden="1"/>
    </xf>
    <xf numFmtId="0" fontId="25" fillId="28" borderId="22" xfId="43" applyFont="1" applyFill="1" applyBorder="1" applyAlignment="1" applyProtection="1">
      <alignment horizontal="center" vertical="center"/>
      <protection hidden="1"/>
    </xf>
    <xf numFmtId="0" fontId="25" fillId="0" borderId="31" xfId="0" applyFont="1" applyBorder="1" applyAlignment="1">
      <alignment vertical="center"/>
    </xf>
    <xf numFmtId="0" fontId="25" fillId="0" borderId="33" xfId="0" applyFont="1" applyBorder="1" applyAlignment="1">
      <alignment vertical="center"/>
    </xf>
    <xf numFmtId="0" fontId="25" fillId="0" borderId="34" xfId="0" applyFont="1" applyBorder="1" applyAlignment="1">
      <alignment vertical="center"/>
    </xf>
    <xf numFmtId="0" fontId="25" fillId="0" borderId="49" xfId="0" applyFont="1" applyBorder="1" applyAlignment="1">
      <alignment vertical="center"/>
    </xf>
    <xf numFmtId="0" fontId="25" fillId="0" borderId="15" xfId="43" applyFont="1" applyBorder="1" applyAlignment="1" applyProtection="1">
      <alignment horizontal="center" vertical="center" shrinkToFit="1"/>
      <protection hidden="1"/>
    </xf>
    <xf numFmtId="0" fontId="25" fillId="0" borderId="16" xfId="43" applyFont="1" applyBorder="1" applyAlignment="1" applyProtection="1">
      <alignment horizontal="center" vertical="center" shrinkToFit="1"/>
      <protection hidden="1"/>
    </xf>
    <xf numFmtId="0" fontId="25" fillId="0" borderId="17" xfId="43" applyFont="1" applyBorder="1" applyAlignment="1" applyProtection="1">
      <alignment horizontal="center" vertical="center" shrinkToFit="1"/>
      <protection hidden="1"/>
    </xf>
    <xf numFmtId="0" fontId="25" fillId="0" borderId="21" xfId="43" applyFont="1" applyBorder="1" applyAlignment="1" applyProtection="1">
      <alignment horizontal="center" vertical="center" shrinkToFit="1"/>
      <protection hidden="1"/>
    </xf>
    <xf numFmtId="0" fontId="25" fillId="0" borderId="12" xfId="43" applyFont="1" applyBorder="1" applyAlignment="1" applyProtection="1">
      <alignment horizontal="center" vertical="center" shrinkToFit="1"/>
      <protection hidden="1"/>
    </xf>
    <xf numFmtId="0" fontId="25" fillId="0" borderId="22" xfId="43" applyFont="1" applyBorder="1" applyAlignment="1" applyProtection="1">
      <alignment horizontal="center" vertical="center" shrinkToFit="1"/>
      <protection hidden="1"/>
    </xf>
    <xf numFmtId="0" fontId="25" fillId="0" borderId="10" xfId="43" applyFont="1" applyFill="1" applyBorder="1" applyAlignment="1" applyProtection="1">
      <alignment horizontal="center" vertical="center"/>
      <protection hidden="1"/>
    </xf>
    <xf numFmtId="0" fontId="25" fillId="0" borderId="18" xfId="0" applyFont="1" applyBorder="1" applyAlignment="1">
      <alignment vertical="center"/>
    </xf>
    <xf numFmtId="40" fontId="31" fillId="26" borderId="41" xfId="33" applyNumberFormat="1" applyFont="1" applyFill="1" applyBorder="1" applyAlignment="1" applyProtection="1">
      <alignment vertical="center"/>
      <protection locked="0" hidden="1"/>
    </xf>
    <xf numFmtId="40" fontId="31" fillId="26" borderId="26" xfId="33" applyNumberFormat="1" applyFont="1" applyFill="1" applyBorder="1" applyAlignment="1" applyProtection="1">
      <alignment vertical="center"/>
      <protection locked="0" hidden="1"/>
    </xf>
    <xf numFmtId="40" fontId="31" fillId="26" borderId="42" xfId="33" applyNumberFormat="1" applyFont="1" applyFill="1" applyBorder="1" applyAlignment="1" applyProtection="1">
      <alignment vertical="center"/>
      <protection locked="0" hidden="1"/>
    </xf>
    <xf numFmtId="0" fontId="31" fillId="28" borderId="40" xfId="43" applyFont="1" applyFill="1" applyBorder="1" applyAlignment="1" applyProtection="1">
      <alignment horizontal="center" vertical="center"/>
      <protection hidden="1"/>
    </xf>
    <xf numFmtId="0" fontId="25" fillId="28" borderId="44" xfId="43" applyFont="1" applyFill="1" applyBorder="1" applyAlignment="1" applyProtection="1">
      <alignment horizontal="center" vertical="center"/>
      <protection hidden="1"/>
    </xf>
    <xf numFmtId="0" fontId="25" fillId="28" borderId="10" xfId="43" applyFont="1" applyFill="1" applyBorder="1" applyAlignment="1" applyProtection="1">
      <alignment horizontal="center" vertical="center"/>
      <protection hidden="1"/>
    </xf>
    <xf numFmtId="0" fontId="25" fillId="28" borderId="45" xfId="43" applyFont="1" applyFill="1" applyBorder="1" applyAlignment="1" applyProtection="1">
      <alignment horizontal="center" vertical="center"/>
      <protection hidden="1"/>
    </xf>
    <xf numFmtId="0" fontId="25" fillId="28" borderId="46" xfId="43" applyFont="1" applyFill="1" applyBorder="1" applyAlignment="1" applyProtection="1">
      <alignment horizontal="center" vertical="center"/>
      <protection hidden="1"/>
    </xf>
    <xf numFmtId="38" fontId="31" fillId="26" borderId="47" xfId="33" applyFont="1" applyFill="1" applyBorder="1" applyAlignment="1" applyProtection="1">
      <alignment vertical="center"/>
      <protection locked="0" hidden="1"/>
    </xf>
    <xf numFmtId="38" fontId="31" fillId="26" borderId="27" xfId="33" applyFont="1" applyFill="1" applyBorder="1" applyAlignment="1" applyProtection="1">
      <alignment vertical="center"/>
      <protection locked="0" hidden="1"/>
    </xf>
    <xf numFmtId="38" fontId="31" fillId="26" borderId="48" xfId="33" applyFont="1" applyFill="1" applyBorder="1" applyAlignment="1" applyProtection="1">
      <alignment vertical="center"/>
      <protection locked="0" hidden="1"/>
    </xf>
    <xf numFmtId="38" fontId="31" fillId="26" borderId="10" xfId="33" applyFont="1" applyFill="1" applyBorder="1" applyAlignment="1" applyProtection="1">
      <alignment vertical="center"/>
      <protection locked="0" hidden="1"/>
    </xf>
    <xf numFmtId="38" fontId="31" fillId="0" borderId="10" xfId="33" applyFont="1" applyFill="1" applyBorder="1" applyAlignment="1" applyProtection="1">
      <alignment horizontal="center" vertical="center" shrinkToFit="1"/>
      <protection locked="0" hidden="1"/>
    </xf>
    <xf numFmtId="0" fontId="25" fillId="25" borderId="28" xfId="43" applyFont="1" applyFill="1" applyBorder="1" applyAlignment="1" applyProtection="1">
      <alignment horizontal="center" vertical="center" wrapText="1"/>
      <protection hidden="1"/>
    </xf>
    <xf numFmtId="0" fontId="25" fillId="25" borderId="13" xfId="43" applyFont="1" applyFill="1" applyBorder="1" applyAlignment="1" applyProtection="1">
      <alignment horizontal="center" vertical="center" wrapText="1"/>
      <protection hidden="1"/>
    </xf>
    <xf numFmtId="0" fontId="25" fillId="25" borderId="29" xfId="43" applyFont="1" applyFill="1" applyBorder="1" applyAlignment="1" applyProtection="1">
      <alignment horizontal="center" vertical="center" wrapText="1"/>
      <protection hidden="1"/>
    </xf>
    <xf numFmtId="0" fontId="25" fillId="25" borderId="32" xfId="43" applyFont="1" applyFill="1" applyBorder="1" applyAlignment="1" applyProtection="1">
      <alignment horizontal="center" vertical="center" wrapText="1"/>
      <protection hidden="1"/>
    </xf>
    <xf numFmtId="0" fontId="25" fillId="25" borderId="33" xfId="43" applyFont="1" applyFill="1" applyBorder="1" applyAlignment="1" applyProtection="1">
      <alignment horizontal="center" vertical="center" wrapText="1"/>
      <protection hidden="1"/>
    </xf>
    <xf numFmtId="0" fontId="25" fillId="25" borderId="34" xfId="43" applyFont="1" applyFill="1" applyBorder="1" applyAlignment="1" applyProtection="1">
      <alignment horizontal="center" vertical="center" wrapText="1"/>
      <protection hidden="1"/>
    </xf>
    <xf numFmtId="0" fontId="31" fillId="28" borderId="10" xfId="43" applyFont="1" applyFill="1" applyBorder="1" applyAlignment="1" applyProtection="1">
      <alignment horizontal="center" vertical="center"/>
      <protection hidden="1"/>
    </xf>
    <xf numFmtId="3" fontId="25" fillId="0" borderId="10" xfId="43" applyNumberFormat="1" applyFont="1" applyFill="1" applyBorder="1" applyAlignment="1" applyProtection="1">
      <alignment vertical="center" shrinkToFit="1"/>
    </xf>
    <xf numFmtId="176" fontId="25" fillId="0" borderId="10" xfId="0" applyNumberFormat="1" applyFont="1" applyFill="1" applyBorder="1" applyAlignment="1" applyProtection="1">
      <alignment horizontal="center" vertical="center"/>
    </xf>
    <xf numFmtId="38" fontId="25" fillId="0" borderId="10" xfId="33" applyFont="1" applyBorder="1" applyAlignment="1" applyProtection="1">
      <alignment vertical="center"/>
    </xf>
    <xf numFmtId="0" fontId="25" fillId="0" borderId="11" xfId="43" applyFont="1" applyFill="1" applyBorder="1" applyAlignment="1" applyProtection="1">
      <alignment horizontal="center" vertical="center"/>
      <protection hidden="1"/>
    </xf>
    <xf numFmtId="0" fontId="25" fillId="0" borderId="24" xfId="43" applyFont="1" applyFill="1" applyBorder="1" applyAlignment="1" applyProtection="1">
      <alignment horizontal="center" vertical="center"/>
      <protection hidden="1"/>
    </xf>
    <xf numFmtId="0" fontId="25" fillId="0" borderId="14" xfId="43" applyFont="1" applyFill="1" applyBorder="1" applyAlignment="1" applyProtection="1">
      <alignment horizontal="center" vertical="center"/>
      <protection hidden="1"/>
    </xf>
    <xf numFmtId="0" fontId="25" fillId="0" borderId="11" xfId="0" applyFont="1" applyBorder="1" applyAlignment="1" applyProtection="1">
      <alignment horizontal="center" vertical="center"/>
    </xf>
    <xf numFmtId="0" fontId="25" fillId="0" borderId="24" xfId="0" applyFont="1" applyBorder="1" applyAlignment="1" applyProtection="1">
      <alignment horizontal="center" vertical="center"/>
    </xf>
    <xf numFmtId="0" fontId="25" fillId="0" borderId="14" xfId="0" applyFont="1" applyBorder="1" applyAlignment="1" applyProtection="1">
      <alignment horizontal="center" vertical="center"/>
    </xf>
    <xf numFmtId="38" fontId="25" fillId="0" borderId="11" xfId="33" applyFont="1" applyBorder="1" applyAlignment="1" applyProtection="1">
      <alignment horizontal="center" vertical="center"/>
    </xf>
    <xf numFmtId="38" fontId="25" fillId="0" borderId="24" xfId="33" applyFont="1" applyBorder="1" applyAlignment="1" applyProtection="1">
      <alignment horizontal="center" vertical="center"/>
    </xf>
    <xf numFmtId="38" fontId="25" fillId="0" borderId="14" xfId="33" applyFont="1" applyBorder="1" applyAlignment="1" applyProtection="1">
      <alignment horizontal="center" vertical="center"/>
    </xf>
    <xf numFmtId="0" fontId="45" fillId="0" borderId="0" xfId="0" applyFont="1" applyAlignment="1">
      <alignment vertical="center"/>
    </xf>
    <xf numFmtId="0" fontId="25" fillId="0" borderId="14" xfId="43" applyFont="1" applyBorder="1" applyAlignment="1" applyProtection="1">
      <alignment vertical="center"/>
      <protection hidden="1"/>
    </xf>
    <xf numFmtId="38" fontId="25" fillId="0" borderId="11" xfId="33" applyFont="1" applyFill="1" applyBorder="1" applyAlignment="1" applyProtection="1">
      <alignment horizontal="center" vertical="center" shrinkToFit="1"/>
    </xf>
    <xf numFmtId="38" fontId="25" fillId="0" borderId="24" xfId="33" applyFont="1" applyFill="1" applyBorder="1" applyAlignment="1" applyProtection="1">
      <alignment horizontal="center" vertical="center" shrinkToFit="1"/>
    </xf>
    <xf numFmtId="38" fontId="25" fillId="0" borderId="14" xfId="33" applyFont="1" applyFill="1" applyBorder="1" applyAlignment="1" applyProtection="1">
      <alignment horizontal="center" vertical="center" shrinkToFit="1"/>
    </xf>
    <xf numFmtId="38" fontId="25" fillId="0" borderId="10" xfId="33" applyFont="1" applyFill="1" applyBorder="1" applyAlignment="1">
      <alignment horizontal="center" vertical="center"/>
    </xf>
    <xf numFmtId="38" fontId="25" fillId="28" borderId="10" xfId="33" applyFont="1" applyFill="1" applyBorder="1" applyAlignment="1" applyProtection="1">
      <alignment vertical="center"/>
    </xf>
    <xf numFmtId="38" fontId="25" fillId="0" borderId="50" xfId="33" applyFont="1" applyFill="1" applyBorder="1" applyAlignment="1" applyProtection="1">
      <alignment vertical="center" shrinkToFit="1"/>
    </xf>
    <xf numFmtId="38" fontId="25" fillId="0" borderId="51" xfId="33" applyFont="1" applyFill="1" applyBorder="1" applyAlignment="1" applyProtection="1">
      <alignment vertical="center" shrinkToFit="1"/>
    </xf>
    <xf numFmtId="38" fontId="25" fillId="0" borderId="52" xfId="33" applyFont="1" applyFill="1" applyBorder="1" applyAlignment="1" applyProtection="1">
      <alignment vertical="center" shrinkToFit="1"/>
    </xf>
    <xf numFmtId="38" fontId="25" fillId="0" borderId="53" xfId="33" applyFont="1" applyFill="1" applyBorder="1" applyAlignment="1" applyProtection="1">
      <alignment vertical="center" shrinkToFit="1"/>
    </xf>
    <xf numFmtId="38" fontId="25" fillId="0" borderId="54" xfId="33" applyFont="1" applyFill="1" applyBorder="1" applyAlignment="1" applyProtection="1">
      <alignment vertical="center" shrinkToFit="1"/>
    </xf>
    <xf numFmtId="38" fontId="25" fillId="0" borderId="55" xfId="33" applyFont="1" applyFill="1" applyBorder="1" applyAlignment="1" applyProtection="1">
      <alignment vertical="center" shrinkToFit="1"/>
    </xf>
    <xf numFmtId="38" fontId="25" fillId="0" borderId="56" xfId="33" applyFont="1" applyFill="1" applyBorder="1" applyAlignment="1" applyProtection="1">
      <alignment vertical="center" shrinkToFit="1"/>
    </xf>
    <xf numFmtId="38" fontId="25" fillId="0" borderId="57" xfId="33" applyFont="1" applyFill="1" applyBorder="1" applyAlignment="1" applyProtection="1">
      <alignment vertical="center" shrinkToFit="1"/>
    </xf>
    <xf numFmtId="38" fontId="25" fillId="0" borderId="58" xfId="33" applyFont="1" applyFill="1" applyBorder="1" applyAlignment="1" applyProtection="1">
      <alignment vertical="center" shrinkToFit="1"/>
    </xf>
    <xf numFmtId="0" fontId="25" fillId="0" borderId="50"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52" xfId="0" applyFont="1" applyBorder="1" applyAlignment="1" applyProtection="1">
      <alignment horizontal="center" vertical="center"/>
    </xf>
    <xf numFmtId="0" fontId="25" fillId="0" borderId="53"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55" xfId="0" applyFont="1" applyBorder="1" applyAlignment="1" applyProtection="1">
      <alignment horizontal="center" vertical="center"/>
    </xf>
    <xf numFmtId="0" fontId="25" fillId="0" borderId="56" xfId="0" applyFont="1" applyBorder="1" applyAlignment="1" applyProtection="1">
      <alignment horizontal="center" vertical="center"/>
    </xf>
    <xf numFmtId="0" fontId="25" fillId="0" borderId="57" xfId="0" applyFont="1" applyBorder="1" applyAlignment="1" applyProtection="1">
      <alignment horizontal="center" vertical="center"/>
    </xf>
    <xf numFmtId="0" fontId="25" fillId="0" borderId="58" xfId="0" applyFont="1" applyBorder="1" applyAlignment="1" applyProtection="1">
      <alignment horizontal="center" vertical="center"/>
    </xf>
    <xf numFmtId="0" fontId="25" fillId="0" borderId="0" xfId="0" applyFont="1" applyAlignment="1" applyProtection="1">
      <alignment vertical="center"/>
    </xf>
    <xf numFmtId="0" fontId="25" fillId="0" borderId="20" xfId="0" applyFont="1" applyBorder="1" applyAlignment="1" applyProtection="1">
      <alignment vertical="center"/>
    </xf>
    <xf numFmtId="0" fontId="25" fillId="29" borderId="10" xfId="0" applyFont="1" applyFill="1" applyBorder="1" applyAlignment="1">
      <alignment vertical="center"/>
    </xf>
    <xf numFmtId="0" fontId="25" fillId="29" borderId="11" xfId="0" applyFont="1" applyFill="1" applyBorder="1" applyAlignment="1">
      <alignment vertical="center"/>
    </xf>
    <xf numFmtId="0" fontId="25" fillId="29" borderId="24" xfId="0" applyFont="1" applyFill="1" applyBorder="1" applyAlignment="1">
      <alignment vertical="center"/>
    </xf>
    <xf numFmtId="0" fontId="25" fillId="29" borderId="14" xfId="0" applyFont="1" applyFill="1" applyBorder="1" applyAlignment="1">
      <alignment vertical="center"/>
    </xf>
    <xf numFmtId="0" fontId="25" fillId="0" borderId="0" xfId="0" applyFont="1" applyFill="1" applyBorder="1" applyAlignment="1">
      <alignment horizontal="center" vertical="center"/>
    </xf>
    <xf numFmtId="0" fontId="31" fillId="0" borderId="0" xfId="0" applyNumberFormat="1" applyFont="1" applyFill="1" applyBorder="1" applyAlignment="1" applyProtection="1">
      <alignment horizontal="center" vertical="center"/>
      <protection locked="0"/>
    </xf>
    <xf numFmtId="180" fontId="25" fillId="0" borderId="0" xfId="0" applyNumberFormat="1" applyFont="1" applyFill="1" applyBorder="1" applyAlignment="1" applyProtection="1">
      <alignment horizontal="center" vertical="center"/>
    </xf>
    <xf numFmtId="0" fontId="28" fillId="0" borderId="0" xfId="0" applyFont="1" applyBorder="1" applyAlignment="1">
      <alignment vertical="center" wrapText="1"/>
    </xf>
    <xf numFmtId="0" fontId="25" fillId="0" borderId="10" xfId="0" applyFont="1" applyBorder="1" applyAlignment="1">
      <alignment vertical="center"/>
    </xf>
    <xf numFmtId="0" fontId="25" fillId="0" borderId="11"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14" xfId="0" applyFont="1" applyBorder="1" applyAlignment="1">
      <alignment horizontal="center" vertical="center" shrinkToFit="1"/>
    </xf>
    <xf numFmtId="0" fontId="32" fillId="28" borderId="40" xfId="43" applyFont="1" applyFill="1" applyBorder="1" applyAlignment="1" applyProtection="1">
      <alignment horizontal="center" vertical="center" wrapText="1"/>
      <protection hidden="1"/>
    </xf>
    <xf numFmtId="0" fontId="32" fillId="28" borderId="64" xfId="43" applyFont="1" applyFill="1" applyBorder="1" applyAlignment="1" applyProtection="1">
      <alignment horizontal="center" vertical="center" wrapText="1"/>
      <protection hidden="1"/>
    </xf>
    <xf numFmtId="0" fontId="32" fillId="28" borderId="10" xfId="43" applyFont="1" applyFill="1" applyBorder="1" applyAlignment="1" applyProtection="1">
      <alignment horizontal="center" vertical="center" wrapText="1"/>
      <protection hidden="1"/>
    </xf>
    <xf numFmtId="0" fontId="32" fillId="28" borderId="65" xfId="43" applyFont="1" applyFill="1" applyBorder="1" applyAlignment="1" applyProtection="1">
      <alignment horizontal="center" vertical="center" wrapText="1"/>
      <protection hidden="1"/>
    </xf>
    <xf numFmtId="38" fontId="32" fillId="0" borderId="10" xfId="33" applyFont="1" applyBorder="1" applyAlignment="1">
      <alignment horizontal="center" vertical="center" shrinkToFit="1"/>
    </xf>
    <xf numFmtId="38" fontId="32" fillId="0" borderId="65" xfId="33" applyFont="1" applyBorder="1" applyAlignment="1">
      <alignment horizontal="center" vertical="center" shrinkToFit="1"/>
    </xf>
    <xf numFmtId="38" fontId="32" fillId="0" borderId="46" xfId="33" applyFont="1" applyBorder="1" applyAlignment="1">
      <alignment horizontal="center" vertical="center" shrinkToFit="1"/>
    </xf>
    <xf numFmtId="38" fontId="32" fillId="0" borderId="66" xfId="33" applyFont="1" applyBorder="1" applyAlignment="1">
      <alignment horizontal="center" vertical="center" shrinkToFit="1"/>
    </xf>
    <xf numFmtId="38" fontId="44" fillId="0" borderId="15" xfId="33" applyFont="1" applyBorder="1" applyAlignment="1">
      <alignment vertical="center" shrinkToFit="1"/>
    </xf>
    <xf numFmtId="38" fontId="44" fillId="0" borderId="16" xfId="33" applyFont="1" applyBorder="1" applyAlignment="1">
      <alignment vertical="center" shrinkToFit="1"/>
    </xf>
    <xf numFmtId="38" fontId="44" fillId="0" borderId="17" xfId="33" applyFont="1" applyBorder="1" applyAlignment="1">
      <alignment vertical="center" shrinkToFit="1"/>
    </xf>
    <xf numFmtId="38" fontId="44" fillId="0" borderId="21" xfId="33" applyFont="1" applyBorder="1" applyAlignment="1">
      <alignment vertical="center" shrinkToFit="1"/>
    </xf>
    <xf numFmtId="38" fontId="44" fillId="0" borderId="12" xfId="33" applyFont="1" applyBorder="1" applyAlignment="1">
      <alignment vertical="center" shrinkToFit="1"/>
    </xf>
    <xf numFmtId="38" fontId="44" fillId="0" borderId="22" xfId="33" applyFont="1" applyBorder="1" applyAlignment="1">
      <alignment vertical="center" shrinkToFit="1"/>
    </xf>
    <xf numFmtId="0" fontId="42" fillId="0" borderId="67"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30" xfId="0" applyFont="1" applyBorder="1" applyAlignment="1">
      <alignment horizontal="center" vertical="center"/>
    </xf>
    <xf numFmtId="0" fontId="42" fillId="0" borderId="12" xfId="0" applyFont="1" applyBorder="1" applyAlignment="1">
      <alignment horizontal="center" vertical="center"/>
    </xf>
    <xf numFmtId="0" fontId="42" fillId="0" borderId="22" xfId="0" applyFont="1" applyBorder="1" applyAlignment="1">
      <alignment horizontal="center" vertical="center"/>
    </xf>
    <xf numFmtId="38" fontId="44" fillId="0" borderId="18" xfId="33" applyFont="1" applyBorder="1" applyAlignment="1">
      <alignment vertical="center" shrinkToFit="1"/>
    </xf>
    <xf numFmtId="38" fontId="44" fillId="0" borderId="0" xfId="33" applyFont="1" applyBorder="1" applyAlignment="1">
      <alignment vertical="center" shrinkToFit="1"/>
    </xf>
    <xf numFmtId="38" fontId="44" fillId="0" borderId="20" xfId="33" applyFont="1" applyBorder="1" applyAlignment="1">
      <alignment vertical="center" shrinkToFit="1"/>
    </xf>
    <xf numFmtId="179" fontId="42" fillId="0" borderId="18" xfId="0" applyNumberFormat="1" applyFont="1" applyBorder="1" applyAlignment="1">
      <alignment horizontal="center" vertical="center"/>
    </xf>
    <xf numFmtId="179" fontId="42" fillId="0" borderId="0" xfId="0" applyNumberFormat="1" applyFont="1" applyBorder="1" applyAlignment="1">
      <alignment horizontal="center" vertical="center"/>
    </xf>
    <xf numFmtId="179" fontId="42" fillId="0" borderId="21" xfId="0" applyNumberFormat="1" applyFont="1" applyBorder="1" applyAlignment="1">
      <alignment horizontal="center" vertical="center"/>
    </xf>
    <xf numFmtId="179" fontId="42" fillId="0" borderId="12" xfId="0" applyNumberFormat="1" applyFont="1" applyBorder="1" applyAlignment="1">
      <alignment horizontal="center" vertical="center"/>
    </xf>
    <xf numFmtId="0" fontId="42" fillId="0" borderId="77"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179" fontId="42" fillId="0" borderId="15" xfId="0" applyNumberFormat="1" applyFont="1" applyBorder="1" applyAlignment="1">
      <alignment horizontal="center" vertical="center"/>
    </xf>
    <xf numFmtId="179" fontId="42" fillId="0" borderId="16" xfId="0" applyNumberFormat="1" applyFont="1" applyBorder="1" applyAlignment="1">
      <alignment horizontal="center" vertical="center"/>
    </xf>
    <xf numFmtId="0" fontId="33" fillId="0" borderId="28" xfId="0" applyFont="1" applyBorder="1" applyAlignment="1">
      <alignment vertical="center" wrapText="1"/>
    </xf>
    <xf numFmtId="0" fontId="33" fillId="0" borderId="13" xfId="0" applyFont="1" applyBorder="1" applyAlignment="1">
      <alignment vertical="center" wrapText="1"/>
    </xf>
    <xf numFmtId="0" fontId="33" fillId="0" borderId="29" xfId="0" applyFont="1" applyBorder="1" applyAlignment="1">
      <alignment vertical="center" wrapText="1"/>
    </xf>
    <xf numFmtId="0" fontId="33" fillId="0" borderId="67" xfId="0" applyFont="1" applyBorder="1" applyAlignment="1">
      <alignment vertical="center" wrapText="1"/>
    </xf>
    <xf numFmtId="0" fontId="33" fillId="0" borderId="0" xfId="0" applyFont="1" applyBorder="1" applyAlignment="1">
      <alignment vertical="center" wrapText="1"/>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34" xfId="0" applyFont="1" applyBorder="1" applyAlignment="1">
      <alignment vertical="center" wrapText="1"/>
    </xf>
    <xf numFmtId="179" fontId="42" fillId="0" borderId="78" xfId="0" applyNumberFormat="1" applyFont="1" applyBorder="1" applyAlignment="1">
      <alignment horizontal="center" vertical="center"/>
    </xf>
    <xf numFmtId="179" fontId="42" fillId="0" borderId="76" xfId="0" applyNumberFormat="1"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79" xfId="0" applyFont="1" applyBorder="1" applyAlignment="1">
      <alignment horizontal="center" vertical="center"/>
    </xf>
    <xf numFmtId="38" fontId="44" fillId="0" borderId="49" xfId="33" applyFont="1" applyBorder="1" applyAlignment="1">
      <alignment vertical="center" shrinkToFit="1"/>
    </xf>
    <xf numFmtId="38" fontId="44" fillId="0" borderId="33" xfId="33" applyFont="1" applyBorder="1" applyAlignment="1">
      <alignment vertical="center" shrinkToFit="1"/>
    </xf>
    <xf numFmtId="38" fontId="44" fillId="0" borderId="79" xfId="33" applyFont="1" applyBorder="1" applyAlignment="1">
      <alignment vertical="center" shrinkToFit="1"/>
    </xf>
    <xf numFmtId="179" fontId="42" fillId="0" borderId="49" xfId="0" applyNumberFormat="1" applyFont="1" applyBorder="1" applyAlignment="1">
      <alignment horizontal="center" vertical="center"/>
    </xf>
    <xf numFmtId="179" fontId="42" fillId="0" borderId="33" xfId="0" applyNumberFormat="1" applyFont="1" applyBorder="1" applyAlignment="1">
      <alignment horizontal="center" vertical="center"/>
    </xf>
    <xf numFmtId="0" fontId="43" fillId="28" borderId="63" xfId="43" applyFont="1" applyFill="1" applyBorder="1" applyAlignment="1" applyProtection="1">
      <alignment horizontal="center" vertical="center" wrapText="1"/>
      <protection hidden="1"/>
    </xf>
    <xf numFmtId="0" fontId="43" fillId="28" borderId="40" xfId="43" applyFont="1" applyFill="1" applyBorder="1" applyAlignment="1" applyProtection="1">
      <alignment horizontal="center" vertical="center" wrapText="1"/>
      <protection hidden="1"/>
    </xf>
    <xf numFmtId="0" fontId="43" fillId="28" borderId="44" xfId="43" applyFont="1" applyFill="1" applyBorder="1" applyAlignment="1" applyProtection="1">
      <alignment horizontal="center" vertical="center" wrapText="1"/>
      <protection hidden="1"/>
    </xf>
    <xf numFmtId="0" fontId="43" fillId="28" borderId="10" xfId="43" applyFont="1" applyFill="1" applyBorder="1" applyAlignment="1" applyProtection="1">
      <alignment horizontal="center" vertical="center" wrapText="1"/>
      <protection hidden="1"/>
    </xf>
    <xf numFmtId="38" fontId="32" fillId="0" borderId="44" xfId="33" applyFont="1" applyBorder="1" applyAlignment="1">
      <alignment horizontal="center" vertical="center" shrinkToFit="1"/>
    </xf>
    <xf numFmtId="38" fontId="32" fillId="0" borderId="45" xfId="33" applyFont="1" applyBorder="1" applyAlignment="1">
      <alignment horizontal="center" vertical="center" shrinkToFit="1"/>
    </xf>
    <xf numFmtId="0" fontId="32" fillId="0" borderId="0" xfId="0" applyFont="1" applyAlignment="1" applyProtection="1">
      <alignment vertical="center" shrinkToFit="1"/>
    </xf>
    <xf numFmtId="0" fontId="32" fillId="0" borderId="33" xfId="0" applyFont="1" applyBorder="1" applyAlignment="1" applyProtection="1">
      <alignment vertical="center" shrinkToFit="1"/>
    </xf>
    <xf numFmtId="0" fontId="42" fillId="0" borderId="28" xfId="0" applyFont="1" applyBorder="1" applyAlignment="1">
      <alignment horizontal="center" vertical="center"/>
    </xf>
    <xf numFmtId="0" fontId="42" fillId="0" borderId="13" xfId="0" applyFont="1" applyBorder="1" applyAlignment="1">
      <alignment horizontal="center" vertical="center"/>
    </xf>
    <xf numFmtId="0" fontId="42" fillId="0" borderId="39" xfId="0" applyFont="1" applyBorder="1" applyAlignment="1">
      <alignment horizontal="center" vertical="center"/>
    </xf>
    <xf numFmtId="0" fontId="42" fillId="0" borderId="43" xfId="0" applyFont="1" applyBorder="1" applyAlignment="1">
      <alignment horizontal="center" vertical="center"/>
    </xf>
    <xf numFmtId="0" fontId="42" fillId="0" borderId="49" xfId="0" applyFont="1" applyBorder="1" applyAlignment="1">
      <alignment horizontal="center" vertical="center"/>
    </xf>
    <xf numFmtId="0" fontId="42" fillId="0" borderId="29" xfId="0" applyFont="1" applyBorder="1" applyAlignment="1">
      <alignment horizontal="center" vertical="center"/>
    </xf>
    <xf numFmtId="0" fontId="42" fillId="0" borderId="34" xfId="0" applyFont="1" applyBorder="1" applyAlignment="1">
      <alignment horizontal="center" vertical="center"/>
    </xf>
    <xf numFmtId="179" fontId="42" fillId="0" borderId="34" xfId="0" applyNumberFormat="1" applyFont="1" applyBorder="1" applyAlignment="1">
      <alignment horizontal="center" vertical="center"/>
    </xf>
    <xf numFmtId="179" fontId="42" fillId="0" borderId="31" xfId="0" applyNumberFormat="1" applyFont="1" applyBorder="1" applyAlignment="1">
      <alignment horizontal="center" vertical="center"/>
    </xf>
    <xf numFmtId="0" fontId="25" fillId="0" borderId="14" xfId="0" applyFont="1" applyBorder="1" applyAlignment="1" applyProtection="1">
      <alignment horizontal="center" vertical="center" shrinkToFit="1"/>
    </xf>
    <xf numFmtId="0" fontId="25" fillId="0" borderId="10" xfId="0" applyFont="1" applyBorder="1" applyAlignment="1" applyProtection="1">
      <alignment horizontal="center" vertical="center" shrinkToFit="1"/>
    </xf>
    <xf numFmtId="0" fontId="25" fillId="0" borderId="11"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4" xfId="0" applyFont="1" applyBorder="1" applyAlignment="1">
      <alignment horizontal="center" vertical="center" wrapText="1"/>
    </xf>
    <xf numFmtId="38" fontId="25" fillId="0" borderId="10" xfId="33" applyFont="1" applyFill="1" applyBorder="1" applyAlignment="1" applyProtection="1">
      <alignment horizontal="center" vertical="center"/>
      <protection hidden="1"/>
    </xf>
    <xf numFmtId="0" fontId="28" fillId="0" borderId="11" xfId="43" applyFont="1" applyFill="1" applyBorder="1" applyAlignment="1" applyProtection="1">
      <alignment vertical="center"/>
      <protection hidden="1"/>
    </xf>
    <xf numFmtId="0" fontId="28" fillId="0" borderId="24" xfId="43" applyFont="1" applyFill="1" applyBorder="1" applyAlignment="1" applyProtection="1">
      <alignment vertical="center"/>
      <protection hidden="1"/>
    </xf>
    <xf numFmtId="0" fontId="28" fillId="0" borderId="14" xfId="43" applyFont="1" applyFill="1" applyBorder="1" applyAlignment="1" applyProtection="1">
      <alignment vertical="center"/>
      <protection hidden="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2" xfId="0" applyFont="1" applyBorder="1" applyAlignment="1">
      <alignment horizontal="center" vertical="center" wrapText="1"/>
    </xf>
    <xf numFmtId="38" fontId="25" fillId="0" borderId="10" xfId="33" applyFont="1" applyFill="1" applyBorder="1" applyAlignment="1" applyProtection="1">
      <alignment vertical="center"/>
      <protection hidden="1"/>
    </xf>
    <xf numFmtId="0" fontId="28" fillId="0" borderId="25" xfId="0" applyFont="1" applyFill="1" applyBorder="1" applyAlignment="1">
      <alignment horizontal="center" vertical="center"/>
    </xf>
    <xf numFmtId="0" fontId="28" fillId="0" borderId="11" xfId="43" applyFont="1" applyFill="1" applyBorder="1" applyAlignment="1" applyProtection="1">
      <alignment vertical="center" wrapText="1"/>
      <protection hidden="1"/>
    </xf>
    <xf numFmtId="0" fontId="28" fillId="0" borderId="24" xfId="43" applyFont="1" applyFill="1" applyBorder="1" applyAlignment="1" applyProtection="1">
      <alignment vertical="center" wrapText="1"/>
      <protection hidden="1"/>
    </xf>
    <xf numFmtId="0" fontId="28" fillId="0" borderId="14" xfId="43" applyFont="1" applyFill="1" applyBorder="1" applyAlignment="1" applyProtection="1">
      <alignment vertical="center" wrapText="1"/>
      <protection hidden="1"/>
    </xf>
    <xf numFmtId="0" fontId="28" fillId="0" borderId="11" xfId="43" applyFont="1" applyFill="1" applyBorder="1" applyAlignment="1" applyProtection="1">
      <alignment horizontal="center" vertical="center"/>
      <protection hidden="1"/>
    </xf>
    <xf numFmtId="0" fontId="28" fillId="0" borderId="24" xfId="43" applyFont="1" applyFill="1" applyBorder="1" applyAlignment="1" applyProtection="1">
      <alignment horizontal="center" vertical="center"/>
      <protection hidden="1"/>
    </xf>
    <xf numFmtId="0" fontId="28" fillId="0" borderId="14" xfId="43" applyFont="1" applyFill="1" applyBorder="1" applyAlignment="1" applyProtection="1">
      <alignment horizontal="center" vertical="center"/>
      <protection hidden="1"/>
    </xf>
    <xf numFmtId="40" fontId="25" fillId="0" borderId="10" xfId="33" applyNumberFormat="1" applyFont="1" applyFill="1" applyBorder="1" applyAlignment="1" applyProtection="1">
      <alignment vertical="center"/>
      <protection hidden="1"/>
    </xf>
    <xf numFmtId="38" fontId="25" fillId="0" borderId="59" xfId="33" applyFont="1" applyFill="1" applyBorder="1" applyAlignment="1" applyProtection="1">
      <alignment vertical="center"/>
      <protection hidden="1"/>
    </xf>
    <xf numFmtId="0" fontId="28" fillId="0" borderId="25" xfId="0" applyFont="1" applyFill="1" applyBorder="1" applyAlignment="1">
      <alignment horizontal="center" vertical="center" wrapText="1"/>
    </xf>
    <xf numFmtId="38" fontId="25" fillId="0" borderId="10" xfId="33" applyFont="1" applyFill="1" applyBorder="1" applyAlignment="1" applyProtection="1">
      <alignment horizontal="center" vertical="center" shrinkToFit="1"/>
    </xf>
    <xf numFmtId="3" fontId="25" fillId="0" borderId="15" xfId="43" applyNumberFormat="1" applyFont="1" applyFill="1" applyBorder="1" applyAlignment="1" applyProtection="1">
      <alignment horizontal="center" vertical="center" shrinkToFit="1"/>
    </xf>
    <xf numFmtId="3" fontId="25" fillId="0" borderId="16" xfId="43" applyNumberFormat="1" applyFont="1" applyFill="1" applyBorder="1" applyAlignment="1" applyProtection="1">
      <alignment horizontal="center" vertical="center" shrinkToFit="1"/>
    </xf>
    <xf numFmtId="3" fontId="25" fillId="0" borderId="17" xfId="43" applyNumberFormat="1" applyFont="1" applyFill="1" applyBorder="1" applyAlignment="1" applyProtection="1">
      <alignment horizontal="center" vertical="center" shrinkToFit="1"/>
    </xf>
    <xf numFmtId="3" fontId="25" fillId="0" borderId="21" xfId="43" applyNumberFormat="1" applyFont="1" applyFill="1" applyBorder="1" applyAlignment="1" applyProtection="1">
      <alignment horizontal="center" vertical="center" shrinkToFit="1"/>
    </xf>
    <xf numFmtId="3" fontId="25" fillId="0" borderId="12" xfId="43" applyNumberFormat="1" applyFont="1" applyFill="1" applyBorder="1" applyAlignment="1" applyProtection="1">
      <alignment horizontal="center" vertical="center" shrinkToFit="1"/>
    </xf>
    <xf numFmtId="3" fontId="25" fillId="0" borderId="22" xfId="43" applyNumberFormat="1" applyFont="1" applyFill="1" applyBorder="1" applyAlignment="1" applyProtection="1">
      <alignment horizontal="center" vertical="center" shrinkToFit="1"/>
    </xf>
    <xf numFmtId="3" fontId="28" fillId="0" borderId="11" xfId="43" applyNumberFormat="1" applyFont="1" applyFill="1" applyBorder="1" applyAlignment="1" applyProtection="1">
      <alignment horizontal="center" vertical="center" wrapText="1" shrinkToFit="1"/>
    </xf>
    <xf numFmtId="3" fontId="28" fillId="0" borderId="24" xfId="43" applyNumberFormat="1" applyFont="1" applyFill="1" applyBorder="1" applyAlignment="1" applyProtection="1">
      <alignment horizontal="center" vertical="center" shrinkToFit="1"/>
    </xf>
    <xf numFmtId="3" fontId="28" fillId="0" borderId="14" xfId="43" applyNumberFormat="1" applyFont="1" applyFill="1" applyBorder="1" applyAlignment="1" applyProtection="1">
      <alignment horizontal="center" vertical="center" shrinkToFit="1"/>
    </xf>
    <xf numFmtId="0" fontId="25" fillId="0" borderId="50" xfId="0" applyFont="1" applyBorder="1" applyAlignment="1" applyProtection="1">
      <alignment horizontal="center" vertical="center" shrinkToFit="1"/>
    </xf>
    <xf numFmtId="0" fontId="25" fillId="0" borderId="51" xfId="0" applyFont="1" applyBorder="1" applyAlignment="1" applyProtection="1">
      <alignment horizontal="center" vertical="center" shrinkToFit="1"/>
    </xf>
    <xf numFmtId="0" fontId="25" fillId="0" borderId="52" xfId="0" applyFont="1" applyBorder="1" applyAlignment="1" applyProtection="1">
      <alignment horizontal="center" vertical="center" shrinkToFit="1"/>
    </xf>
    <xf numFmtId="0" fontId="25" fillId="0" borderId="56" xfId="0" applyFont="1" applyBorder="1" applyAlignment="1" applyProtection="1">
      <alignment horizontal="center" vertical="center" shrinkToFit="1"/>
    </xf>
    <xf numFmtId="0" fontId="25" fillId="0" borderId="57" xfId="0" applyFont="1" applyBorder="1" applyAlignment="1" applyProtection="1">
      <alignment horizontal="center" vertical="center" shrinkToFit="1"/>
    </xf>
    <xf numFmtId="0" fontId="25" fillId="0" borderId="58" xfId="0" applyFont="1" applyBorder="1" applyAlignment="1" applyProtection="1">
      <alignment horizontal="center" vertical="center" shrinkToFit="1"/>
    </xf>
    <xf numFmtId="3" fontId="25" fillId="0" borderId="11" xfId="43" applyNumberFormat="1" applyFont="1" applyFill="1" applyBorder="1" applyAlignment="1" applyProtection="1">
      <alignment horizontal="center" vertical="center" wrapText="1" shrinkToFit="1"/>
    </xf>
    <xf numFmtId="3" fontId="25" fillId="0" borderId="24" xfId="43" applyNumberFormat="1" applyFont="1" applyFill="1" applyBorder="1" applyAlignment="1" applyProtection="1">
      <alignment horizontal="center" vertical="center" shrinkToFit="1"/>
    </xf>
    <xf numFmtId="3" fontId="25" fillId="0" borderId="14" xfId="43" applyNumberFormat="1" applyFont="1" applyFill="1" applyBorder="1" applyAlignment="1" applyProtection="1">
      <alignment horizontal="center" vertical="center" shrinkToFit="1"/>
    </xf>
    <xf numFmtId="0" fontId="23" fillId="0" borderId="11" xfId="0" applyFont="1" applyBorder="1" applyAlignment="1">
      <alignment vertical="center" shrinkToFit="1"/>
    </xf>
    <xf numFmtId="0" fontId="23" fillId="0" borderId="24" xfId="0" applyFont="1" applyBorder="1" applyAlignment="1">
      <alignment vertical="center" shrinkToFit="1"/>
    </xf>
    <xf numFmtId="0" fontId="23" fillId="0" borderId="14" xfId="0" applyFont="1" applyBorder="1" applyAlignment="1">
      <alignment vertical="center" shrinkToFit="1"/>
    </xf>
    <xf numFmtId="0" fontId="28" fillId="0" borderId="10" xfId="0" applyFont="1" applyBorder="1" applyAlignment="1">
      <alignment horizontal="center" vertical="center"/>
    </xf>
    <xf numFmtId="38" fontId="25" fillId="0" borderId="10" xfId="33" applyFont="1" applyBorder="1" applyAlignment="1">
      <alignment vertical="center" shrinkToFi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0"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12" xfId="0" applyFont="1" applyBorder="1" applyAlignment="1">
      <alignment vertical="center" wrapText="1"/>
    </xf>
    <xf numFmtId="0" fontId="23" fillId="0" borderId="22" xfId="0" applyFont="1" applyBorder="1" applyAlignment="1">
      <alignment vertical="center" wrapText="1"/>
    </xf>
    <xf numFmtId="179" fontId="25" fillId="0" borderId="10" xfId="0" applyNumberFormat="1" applyFont="1" applyBorder="1" applyAlignment="1">
      <alignment horizontal="center" vertical="center"/>
    </xf>
    <xf numFmtId="38" fontId="25" fillId="26" borderId="11" xfId="33" applyFont="1" applyFill="1" applyBorder="1" applyAlignment="1" applyProtection="1">
      <alignment vertical="center"/>
      <protection locked="0"/>
    </xf>
    <xf numFmtId="38" fontId="25" fillId="26" borderId="24" xfId="33" applyFont="1" applyFill="1" applyBorder="1" applyAlignment="1" applyProtection="1">
      <alignment vertical="center"/>
      <protection locked="0"/>
    </xf>
    <xf numFmtId="0" fontId="25" fillId="0" borderId="24" xfId="42" applyFont="1" applyBorder="1">
      <alignment vertical="center"/>
    </xf>
    <xf numFmtId="0" fontId="25" fillId="0" borderId="16" xfId="42" applyFont="1" applyBorder="1">
      <alignment vertical="center"/>
    </xf>
    <xf numFmtId="38" fontId="25" fillId="26" borderId="16" xfId="33" applyFont="1" applyFill="1" applyBorder="1" applyAlignment="1" applyProtection="1">
      <alignment vertical="center"/>
      <protection locked="0"/>
    </xf>
    <xf numFmtId="0" fontId="25" fillId="0" borderId="17" xfId="42" applyFont="1" applyBorder="1">
      <alignment vertical="center"/>
    </xf>
    <xf numFmtId="49" fontId="25" fillId="0" borderId="21" xfId="42" applyNumberFormat="1" applyFont="1" applyBorder="1" applyAlignment="1">
      <alignment horizontal="center" vertical="center"/>
    </xf>
    <xf numFmtId="49" fontId="25" fillId="0" borderId="12" xfId="42" applyNumberFormat="1" applyFont="1" applyBorder="1" applyAlignment="1">
      <alignment horizontal="center" vertical="center"/>
    </xf>
    <xf numFmtId="0" fontId="25" fillId="0" borderId="12" xfId="42" applyFont="1" applyBorder="1" applyAlignment="1">
      <alignment horizontal="center" vertical="center"/>
    </xf>
    <xf numFmtId="0" fontId="25" fillId="0" borderId="22" xfId="42" applyFont="1" applyBorder="1" applyAlignment="1">
      <alignment horizontal="center" vertical="center"/>
    </xf>
    <xf numFmtId="0" fontId="25" fillId="0" borderId="14" xfId="42" applyFont="1" applyBorder="1">
      <alignment vertical="center"/>
    </xf>
    <xf numFmtId="0" fontId="25" fillId="0" borderId="10" xfId="42" applyFont="1" applyBorder="1">
      <alignment vertical="center"/>
    </xf>
    <xf numFmtId="38" fontId="28" fillId="0" borderId="11" xfId="33" applyFont="1" applyFill="1" applyBorder="1" applyAlignment="1">
      <alignment horizontal="center" vertical="center" wrapText="1"/>
    </xf>
    <xf numFmtId="38" fontId="28" fillId="0" borderId="24" xfId="33" applyFont="1" applyFill="1" applyBorder="1" applyAlignment="1">
      <alignment horizontal="center" vertical="center"/>
    </xf>
    <xf numFmtId="38" fontId="28" fillId="0" borderId="14" xfId="33" applyFont="1" applyFill="1" applyBorder="1" applyAlignment="1">
      <alignment horizontal="center" vertical="center"/>
    </xf>
    <xf numFmtId="38" fontId="25" fillId="0" borderId="11" xfId="33" applyFont="1" applyFill="1" applyBorder="1" applyAlignment="1">
      <alignment horizontal="center" vertical="center"/>
    </xf>
    <xf numFmtId="38" fontId="25" fillId="0" borderId="24" xfId="33" applyFont="1" applyFill="1" applyBorder="1" applyAlignment="1">
      <alignment horizontal="center" vertical="center"/>
    </xf>
    <xf numFmtId="38" fontId="25" fillId="0" borderId="14" xfId="33" applyFont="1" applyFill="1" applyBorder="1" applyAlignment="1">
      <alignment horizontal="center" vertical="center"/>
    </xf>
    <xf numFmtId="0" fontId="25" fillId="0" borderId="10" xfId="42" applyFont="1" applyBorder="1" applyAlignment="1">
      <alignment vertical="center"/>
    </xf>
    <xf numFmtId="0" fontId="36" fillId="0" borderId="18" xfId="42" applyFont="1" applyBorder="1" applyAlignment="1">
      <alignment horizontal="center" vertical="center" wrapText="1"/>
    </xf>
    <xf numFmtId="0" fontId="36" fillId="0" borderId="0" xfId="42" applyFont="1" applyBorder="1" applyAlignment="1">
      <alignment horizontal="center" vertical="center" wrapText="1"/>
    </xf>
    <xf numFmtId="0" fontId="36" fillId="0" borderId="20" xfId="42" applyFont="1" applyBorder="1" applyAlignment="1">
      <alignment horizontal="center" vertical="center" wrapText="1"/>
    </xf>
    <xf numFmtId="0" fontId="36" fillId="0" borderId="21" xfId="42" applyFont="1" applyBorder="1" applyAlignment="1">
      <alignment horizontal="center" vertical="center" wrapText="1"/>
    </xf>
    <xf numFmtId="0" fontId="36" fillId="0" borderId="12" xfId="42" applyFont="1" applyBorder="1" applyAlignment="1">
      <alignment horizontal="center" vertical="center" wrapText="1"/>
    </xf>
    <xf numFmtId="0" fontId="36" fillId="0" borderId="22" xfId="42" applyFont="1" applyBorder="1" applyAlignment="1">
      <alignment horizontal="center" vertical="center" wrapText="1"/>
    </xf>
    <xf numFmtId="0" fontId="36" fillId="0" borderId="18" xfId="42" applyFont="1" applyBorder="1" applyAlignment="1">
      <alignment vertical="center" wrapText="1"/>
    </xf>
    <xf numFmtId="0" fontId="36" fillId="0" borderId="0" xfId="42" applyFont="1" applyBorder="1" applyAlignment="1">
      <alignment vertical="center" wrapText="1"/>
    </xf>
    <xf numFmtId="0" fontId="36" fillId="0" borderId="20" xfId="42" applyFont="1" applyBorder="1" applyAlignment="1">
      <alignment vertical="center" wrapText="1"/>
    </xf>
    <xf numFmtId="0" fontId="36" fillId="0" borderId="21" xfId="42" applyFont="1" applyBorder="1" applyAlignment="1">
      <alignment vertical="center" wrapText="1"/>
    </xf>
    <xf numFmtId="0" fontId="36" fillId="0" borderId="12" xfId="42" applyFont="1" applyBorder="1" applyAlignment="1">
      <alignment vertical="center" wrapText="1"/>
    </xf>
    <xf numFmtId="0" fontId="36" fillId="0" borderId="22" xfId="42" applyFont="1" applyBorder="1" applyAlignment="1">
      <alignment vertical="center" wrapText="1"/>
    </xf>
    <xf numFmtId="177" fontId="25" fillId="26" borderId="10" xfId="42" applyNumberFormat="1" applyFont="1" applyFill="1" applyBorder="1" applyAlignment="1" applyProtection="1">
      <alignment horizontal="center" vertical="center"/>
      <protection locked="0"/>
    </xf>
    <xf numFmtId="38" fontId="25" fillId="0" borderId="11" xfId="33" applyFont="1" applyFill="1" applyBorder="1" applyAlignment="1">
      <alignment horizontal="right" vertical="center"/>
    </xf>
    <xf numFmtId="38" fontId="25" fillId="0" borderId="24" xfId="33" applyFont="1" applyFill="1" applyBorder="1" applyAlignment="1">
      <alignment horizontal="right" vertical="center"/>
    </xf>
    <xf numFmtId="38" fontId="25" fillId="0" borderId="14" xfId="33" applyFont="1" applyFill="1" applyBorder="1" applyAlignment="1">
      <alignment horizontal="right" vertical="center"/>
    </xf>
    <xf numFmtId="0" fontId="28" fillId="0" borderId="15" xfId="42" applyFont="1" applyBorder="1" applyAlignment="1">
      <alignment horizontal="center" vertical="center" wrapText="1"/>
    </xf>
    <xf numFmtId="0" fontId="28" fillId="0" borderId="16" xfId="42" applyFont="1" applyBorder="1" applyAlignment="1">
      <alignment horizontal="center" vertical="center" wrapText="1"/>
    </xf>
    <xf numFmtId="0" fontId="28" fillId="0" borderId="17" xfId="42" applyFont="1" applyBorder="1" applyAlignment="1">
      <alignment horizontal="center" vertical="center" wrapText="1"/>
    </xf>
    <xf numFmtId="0" fontId="28" fillId="0" borderId="18" xfId="42" applyFont="1" applyBorder="1" applyAlignment="1">
      <alignment horizontal="center" vertical="center" wrapText="1"/>
    </xf>
    <xf numFmtId="0" fontId="28" fillId="0" borderId="0" xfId="42" applyFont="1" applyBorder="1" applyAlignment="1">
      <alignment horizontal="center" vertical="center" wrapText="1"/>
    </xf>
    <xf numFmtId="0" fontId="28" fillId="0" borderId="20" xfId="42" applyFont="1" applyBorder="1" applyAlignment="1">
      <alignment horizontal="center" vertical="center" wrapText="1"/>
    </xf>
    <xf numFmtId="0" fontId="25" fillId="0" borderId="15" xfId="42" applyFont="1" applyBorder="1" applyAlignment="1">
      <alignment horizontal="center" vertical="center" shrinkToFit="1"/>
    </xf>
    <xf numFmtId="0" fontId="25" fillId="0" borderId="16" xfId="42" applyFont="1" applyBorder="1" applyAlignment="1">
      <alignment horizontal="center" vertical="center" shrinkToFit="1"/>
    </xf>
    <xf numFmtId="0" fontId="25" fillId="0" borderId="17" xfId="42" applyFont="1" applyBorder="1" applyAlignment="1">
      <alignment horizontal="center" vertical="center" shrinkToFit="1"/>
    </xf>
    <xf numFmtId="38" fontId="23" fillId="0" borderId="11" xfId="33" applyFont="1" applyFill="1" applyBorder="1" applyAlignment="1">
      <alignment horizontal="center" vertical="center"/>
    </xf>
    <xf numFmtId="38" fontId="23" fillId="0" borderId="24" xfId="33" applyFont="1" applyFill="1" applyBorder="1" applyAlignment="1">
      <alignment horizontal="center" vertical="center"/>
    </xf>
    <xf numFmtId="38" fontId="23" fillId="0" borderId="14" xfId="33" applyFont="1" applyFill="1" applyBorder="1" applyAlignment="1">
      <alignment horizontal="center" vertical="center"/>
    </xf>
    <xf numFmtId="38" fontId="23" fillId="0" borderId="15" xfId="33" applyFont="1" applyBorder="1" applyAlignment="1">
      <alignment horizontal="center" vertical="center"/>
    </xf>
    <xf numFmtId="38" fontId="23" fillId="0" borderId="16" xfId="33" applyFont="1" applyBorder="1" applyAlignment="1">
      <alignment horizontal="center" vertical="center"/>
    </xf>
    <xf numFmtId="38" fontId="23" fillId="0" borderId="17" xfId="33" applyFont="1" applyBorder="1" applyAlignment="1">
      <alignment horizontal="center" vertical="center"/>
    </xf>
    <xf numFmtId="38" fontId="23" fillId="0" borderId="21" xfId="33" applyFont="1" applyBorder="1" applyAlignment="1">
      <alignment horizontal="center" vertical="center"/>
    </xf>
    <xf numFmtId="38" fontId="23" fillId="0" borderId="12" xfId="33" applyFont="1" applyBorder="1" applyAlignment="1">
      <alignment horizontal="center" vertical="center"/>
    </xf>
    <xf numFmtId="38" fontId="23" fillId="0" borderId="22" xfId="33" applyFont="1" applyBorder="1" applyAlignment="1">
      <alignment horizontal="center" vertical="center"/>
    </xf>
    <xf numFmtId="0" fontId="23" fillId="0" borderId="15" xfId="42" applyFont="1" applyBorder="1" applyAlignment="1">
      <alignment horizontal="center" vertical="center" wrapText="1"/>
    </xf>
    <xf numFmtId="0" fontId="23" fillId="0" borderId="16" xfId="42" applyFont="1" applyBorder="1" applyAlignment="1">
      <alignment horizontal="center" vertical="center"/>
    </xf>
    <xf numFmtId="0" fontId="23" fillId="0" borderId="17" xfId="42" applyFont="1" applyBorder="1" applyAlignment="1">
      <alignment horizontal="center" vertical="center"/>
    </xf>
    <xf numFmtId="0" fontId="23" fillId="0" borderId="21" xfId="42" applyFont="1" applyBorder="1" applyAlignment="1">
      <alignment horizontal="center" vertical="center"/>
    </xf>
    <xf numFmtId="0" fontId="23" fillId="0" borderId="12" xfId="42" applyFont="1" applyBorder="1" applyAlignment="1">
      <alignment horizontal="center" vertical="center"/>
    </xf>
    <xf numFmtId="0" fontId="23" fillId="0" borderId="22" xfId="42" applyFont="1" applyBorder="1" applyAlignment="1">
      <alignment horizontal="center" vertical="center"/>
    </xf>
    <xf numFmtId="38" fontId="25" fillId="0" borderId="10" xfId="33" applyFont="1" applyBorder="1" applyAlignment="1">
      <alignment vertical="center"/>
    </xf>
    <xf numFmtId="38" fontId="23" fillId="0" borderId="10" xfId="33" applyFont="1" applyBorder="1" applyAlignment="1">
      <alignment horizontal="right" vertical="center"/>
    </xf>
    <xf numFmtId="0" fontId="36" fillId="0" borderId="10" xfId="42" applyFont="1" applyBorder="1" applyAlignment="1">
      <alignment horizontal="center" vertical="center" wrapText="1"/>
    </xf>
    <xf numFmtId="0" fontId="28" fillId="0" borderId="24" xfId="42" applyFont="1" applyBorder="1" applyAlignment="1">
      <alignment horizontal="center" vertical="center" wrapText="1"/>
    </xf>
    <xf numFmtId="0" fontId="28" fillId="0" borderId="14" xfId="42" applyFont="1" applyBorder="1" applyAlignment="1">
      <alignment horizontal="center" vertical="center" wrapText="1"/>
    </xf>
    <xf numFmtId="0" fontId="23" fillId="0" borderId="0" xfId="42" applyFont="1" applyAlignment="1">
      <alignment horizontal="center" vertical="center" wrapText="1"/>
    </xf>
    <xf numFmtId="0" fontId="31" fillId="0" borderId="25" xfId="0" applyFont="1" applyBorder="1" applyAlignment="1" applyProtection="1">
      <alignment vertical="center"/>
    </xf>
    <xf numFmtId="0" fontId="31" fillId="0" borderId="19" xfId="0" applyFont="1" applyBorder="1" applyAlignment="1" applyProtection="1">
      <alignment vertical="center"/>
    </xf>
    <xf numFmtId="0" fontId="31" fillId="0" borderId="23" xfId="0" applyFont="1" applyBorder="1" applyAlignment="1" applyProtection="1">
      <alignment vertical="center"/>
    </xf>
    <xf numFmtId="37" fontId="31" fillId="0" borderId="15" xfId="0" applyNumberFormat="1" applyFont="1" applyBorder="1" applyAlignment="1" applyProtection="1">
      <alignment horizontal="center" vertical="center"/>
    </xf>
    <xf numFmtId="37" fontId="31" fillId="0" borderId="16" xfId="0" applyNumberFormat="1" applyFont="1" applyBorder="1" applyAlignment="1" applyProtection="1">
      <alignment horizontal="center" vertical="center"/>
    </xf>
    <xf numFmtId="37" fontId="31" fillId="0" borderId="17" xfId="0" applyNumberFormat="1" applyFont="1" applyBorder="1" applyAlignment="1" applyProtection="1">
      <alignment horizontal="center" vertical="center"/>
    </xf>
    <xf numFmtId="37" fontId="31" fillId="0" borderId="18" xfId="0" applyNumberFormat="1" applyFont="1" applyBorder="1" applyAlignment="1" applyProtection="1">
      <alignment horizontal="center" vertical="center"/>
    </xf>
    <xf numFmtId="37" fontId="31" fillId="0" borderId="0" xfId="0" applyNumberFormat="1" applyFont="1" applyBorder="1" applyAlignment="1" applyProtection="1">
      <alignment horizontal="center" vertical="center"/>
    </xf>
    <xf numFmtId="37" fontId="31" fillId="0" borderId="20" xfId="0" applyNumberFormat="1" applyFont="1" applyBorder="1" applyAlignment="1" applyProtection="1">
      <alignment horizontal="center" vertical="center"/>
    </xf>
    <xf numFmtId="37" fontId="31" fillId="0" borderId="21" xfId="0" applyNumberFormat="1" applyFont="1" applyBorder="1" applyAlignment="1" applyProtection="1">
      <alignment horizontal="center" vertical="center"/>
    </xf>
    <xf numFmtId="37" fontId="31" fillId="0" borderId="12" xfId="0" applyNumberFormat="1" applyFont="1" applyBorder="1" applyAlignment="1" applyProtection="1">
      <alignment horizontal="center" vertical="center"/>
    </xf>
    <xf numFmtId="37" fontId="31" fillId="0" borderId="22" xfId="0" applyNumberFormat="1" applyFont="1" applyBorder="1" applyAlignment="1" applyProtection="1">
      <alignment horizontal="center" vertical="center"/>
    </xf>
    <xf numFmtId="0" fontId="25" fillId="0" borderId="0" xfId="0" applyFont="1" applyAlignment="1">
      <alignment horizontal="center" vertical="center"/>
    </xf>
    <xf numFmtId="37" fontId="40" fillId="0" borderId="10" xfId="0" applyNumberFormat="1" applyFont="1" applyFill="1" applyBorder="1" applyAlignment="1" applyProtection="1">
      <alignment horizontal="center" vertical="center"/>
      <protection locked="0"/>
    </xf>
    <xf numFmtId="0" fontId="25" fillId="0" borderId="10" xfId="0" applyFont="1" applyBorder="1" applyAlignment="1">
      <alignment vertical="center" shrinkToFit="1"/>
    </xf>
    <xf numFmtId="0" fontId="25" fillId="0" borderId="11" xfId="0" applyFont="1" applyBorder="1" applyAlignment="1">
      <alignment vertical="center" shrinkToFit="1"/>
    </xf>
    <xf numFmtId="0" fontId="25" fillId="0" borderId="24" xfId="0" applyFont="1" applyBorder="1" applyAlignment="1">
      <alignment vertical="center" shrinkToFit="1"/>
    </xf>
    <xf numFmtId="0" fontId="25" fillId="0" borderId="14" xfId="0" applyFont="1" applyBorder="1" applyAlignment="1">
      <alignment vertical="center" shrinkToFit="1"/>
    </xf>
    <xf numFmtId="0" fontId="25" fillId="0" borderId="17" xfId="0" applyFont="1" applyBorder="1" applyAlignment="1">
      <alignment vertical="center" wrapText="1"/>
    </xf>
    <xf numFmtId="0" fontId="25" fillId="0" borderId="18"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38" fontId="25" fillId="0" borderId="11" xfId="33" applyFont="1" applyBorder="1" applyAlignment="1">
      <alignment horizontal="center" vertical="center" shrinkToFit="1"/>
    </xf>
    <xf numFmtId="38" fontId="25" fillId="0" borderId="24" xfId="33" applyFont="1" applyBorder="1" applyAlignment="1">
      <alignment horizontal="center" vertical="center" shrinkToFit="1"/>
    </xf>
    <xf numFmtId="38" fontId="25" fillId="0" borderId="14" xfId="33" applyFont="1" applyBorder="1" applyAlignment="1">
      <alignment horizontal="center" vertical="center" shrinkToFit="1"/>
    </xf>
    <xf numFmtId="0" fontId="25" fillId="0" borderId="10" xfId="0" applyNumberFormat="1" applyFont="1" applyFill="1" applyBorder="1" applyAlignment="1" applyProtection="1">
      <alignment horizontal="center" vertical="center"/>
      <protection hidden="1"/>
    </xf>
    <xf numFmtId="0" fontId="25" fillId="0" borderId="25" xfId="0" applyFont="1" applyBorder="1" applyAlignment="1" applyProtection="1">
      <alignment horizontal="center" vertical="center" textRotation="255" shrinkToFit="1"/>
    </xf>
    <xf numFmtId="0" fontId="25" fillId="0" borderId="19" xfId="0" applyFont="1" applyBorder="1" applyAlignment="1" applyProtection="1">
      <alignment horizontal="center" vertical="center" textRotation="255" shrinkToFit="1"/>
    </xf>
    <xf numFmtId="0" fontId="25" fillId="0" borderId="23" xfId="0" applyFont="1" applyBorder="1" applyAlignment="1" applyProtection="1">
      <alignment horizontal="center" vertical="center" textRotation="255" shrinkToFit="1"/>
    </xf>
    <xf numFmtId="0" fontId="25" fillId="0" borderId="15" xfId="0" applyFont="1" applyBorder="1" applyAlignment="1" applyProtection="1">
      <alignment horizontal="center" vertical="center" textRotation="255" shrinkToFit="1"/>
    </xf>
    <xf numFmtId="0" fontId="25" fillId="0" borderId="18" xfId="0" applyFont="1" applyBorder="1" applyAlignment="1" applyProtection="1">
      <alignment horizontal="center" vertical="center" textRotation="255" shrinkToFit="1"/>
    </xf>
    <xf numFmtId="0" fontId="25" fillId="0" borderId="21" xfId="0" applyFont="1" applyBorder="1" applyAlignment="1" applyProtection="1">
      <alignment horizontal="center" vertical="center" textRotation="255" shrinkToFit="1"/>
    </xf>
    <xf numFmtId="0" fontId="25" fillId="0" borderId="11"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14" xfId="0" applyFont="1" applyBorder="1" applyAlignment="1">
      <alignment horizontal="left" vertical="center" shrinkToFit="1"/>
    </xf>
    <xf numFmtId="38" fontId="25" fillId="0" borderId="11" xfId="33" applyFont="1" applyBorder="1" applyAlignment="1">
      <alignment horizontal="right" vertical="center" shrinkToFit="1"/>
    </xf>
    <xf numFmtId="38" fontId="25" fillId="0" borderId="24" xfId="33" applyFont="1" applyBorder="1" applyAlignment="1">
      <alignment horizontal="right" vertical="center" shrinkToFit="1"/>
    </xf>
    <xf numFmtId="38" fontId="25" fillId="0" borderId="14" xfId="33" applyFont="1" applyBorder="1" applyAlignment="1">
      <alignment horizontal="right" vertical="center" shrinkToFit="1"/>
    </xf>
    <xf numFmtId="0" fontId="23" fillId="0" borderId="10" xfId="0" applyFont="1" applyBorder="1" applyAlignment="1">
      <alignment horizontal="center" vertical="center" wrapText="1"/>
    </xf>
    <xf numFmtId="0" fontId="25" fillId="0" borderId="15" xfId="43" applyFont="1" applyBorder="1" applyAlignment="1" applyProtection="1">
      <alignment horizontal="center" vertical="center"/>
      <protection hidden="1"/>
    </xf>
    <xf numFmtId="0" fontId="25" fillId="0" borderId="16" xfId="43" applyFont="1" applyBorder="1" applyAlignment="1" applyProtection="1">
      <alignment horizontal="center" vertical="center"/>
      <protection hidden="1"/>
    </xf>
    <xf numFmtId="0" fontId="25" fillId="0" borderId="17" xfId="43" applyFont="1" applyBorder="1" applyAlignment="1" applyProtection="1">
      <alignment horizontal="center" vertical="center"/>
      <protection hidden="1"/>
    </xf>
    <xf numFmtId="0" fontId="25" fillId="0" borderId="21" xfId="43" applyFont="1" applyBorder="1" applyAlignment="1" applyProtection="1">
      <alignment horizontal="center" vertical="center"/>
      <protection hidden="1"/>
    </xf>
    <xf numFmtId="0" fontId="25" fillId="0" borderId="12" xfId="43" applyFont="1" applyBorder="1" applyAlignment="1" applyProtection="1">
      <alignment horizontal="center" vertical="center"/>
      <protection hidden="1"/>
    </xf>
    <xf numFmtId="0" fontId="25" fillId="0" borderId="22" xfId="43" applyFont="1" applyBorder="1" applyAlignment="1" applyProtection="1">
      <alignment horizontal="center" vertical="center"/>
      <protection hidden="1"/>
    </xf>
    <xf numFmtId="0" fontId="25" fillId="0" borderId="38" xfId="43" applyFont="1" applyBorder="1" applyAlignment="1" applyProtection="1">
      <alignment horizontal="center" vertical="center" wrapText="1"/>
      <protection hidden="1"/>
    </xf>
    <xf numFmtId="0" fontId="25" fillId="0" borderId="38" xfId="43" applyFont="1" applyBorder="1" applyAlignment="1" applyProtection="1">
      <alignment horizontal="center" vertical="center"/>
      <protection hidden="1"/>
    </xf>
    <xf numFmtId="176" fontId="25" fillId="0" borderId="35" xfId="0" applyNumberFormat="1" applyFont="1" applyFill="1" applyBorder="1" applyAlignment="1" applyProtection="1">
      <alignment horizontal="center" vertical="center"/>
    </xf>
    <xf numFmtId="176" fontId="25" fillId="0" borderId="36" xfId="0" applyNumberFormat="1" applyFont="1" applyFill="1" applyBorder="1" applyAlignment="1" applyProtection="1">
      <alignment horizontal="center" vertical="center"/>
    </xf>
    <xf numFmtId="176" fontId="25" fillId="0" borderId="37" xfId="0" applyNumberFormat="1" applyFont="1" applyFill="1" applyBorder="1" applyAlignment="1" applyProtection="1">
      <alignment horizontal="center" vertical="center"/>
    </xf>
    <xf numFmtId="38" fontId="25" fillId="0" borderId="11" xfId="33" applyFont="1" applyBorder="1" applyAlignment="1">
      <alignment horizontal="center" vertical="center"/>
    </xf>
    <xf numFmtId="38" fontId="25" fillId="0" borderId="14" xfId="33" applyFont="1" applyBorder="1" applyAlignment="1">
      <alignment horizontal="center" vertical="center"/>
    </xf>
    <xf numFmtId="0" fontId="23" fillId="0" borderId="11" xfId="0" applyFont="1" applyBorder="1" applyAlignment="1">
      <alignment vertical="center" wrapText="1"/>
    </xf>
    <xf numFmtId="0" fontId="23" fillId="0" borderId="24" xfId="0" applyFont="1" applyBorder="1" applyAlignment="1">
      <alignment vertical="center" wrapText="1"/>
    </xf>
    <xf numFmtId="0" fontId="23" fillId="0" borderId="14" xfId="0" applyFont="1" applyBorder="1" applyAlignment="1">
      <alignment vertical="center" wrapText="1"/>
    </xf>
    <xf numFmtId="0" fontId="23" fillId="0" borderId="10" xfId="0" applyFont="1" applyBorder="1" applyAlignment="1">
      <alignmen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21" xfId="0" applyFont="1" applyBorder="1" applyAlignment="1">
      <alignment vertical="center" wrapText="1"/>
    </xf>
    <xf numFmtId="0" fontId="28" fillId="0" borderId="12" xfId="0" applyFont="1" applyBorder="1" applyAlignment="1">
      <alignment vertical="center" wrapText="1"/>
    </xf>
    <xf numFmtId="0" fontId="28" fillId="0" borderId="22" xfId="0" applyFont="1" applyBorder="1" applyAlignment="1">
      <alignment vertical="center" wrapText="1"/>
    </xf>
    <xf numFmtId="0" fontId="28" fillId="0" borderId="18" xfId="0" applyFont="1" applyBorder="1" applyAlignment="1">
      <alignment vertical="center" wrapText="1"/>
    </xf>
    <xf numFmtId="0" fontId="28" fillId="0" borderId="20" xfId="0" applyFont="1" applyBorder="1" applyAlignment="1">
      <alignment vertical="center" wrapText="1"/>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0" fontId="28" fillId="0" borderId="10" xfId="0" applyFont="1" applyBorder="1" applyAlignment="1">
      <alignment vertical="center" wrapText="1"/>
    </xf>
    <xf numFmtId="0" fontId="25" fillId="28" borderId="60" xfId="0" applyFont="1" applyFill="1" applyBorder="1" applyAlignment="1">
      <alignment horizontal="center" vertical="center"/>
    </xf>
    <xf numFmtId="0" fontId="25" fillId="28" borderId="61" xfId="0" applyFont="1" applyFill="1" applyBorder="1" applyAlignment="1">
      <alignment horizontal="center" vertical="center"/>
    </xf>
    <xf numFmtId="0" fontId="25" fillId="28" borderId="62" xfId="0" applyFont="1" applyFill="1" applyBorder="1" applyAlignment="1">
      <alignment horizontal="center" vertical="center"/>
    </xf>
    <xf numFmtId="0" fontId="25" fillId="0" borderId="10" xfId="0" applyFont="1" applyBorder="1" applyAlignment="1">
      <alignment vertical="center" wrapText="1"/>
    </xf>
    <xf numFmtId="0" fontId="25" fillId="0" borderId="16" xfId="0" applyFont="1" applyBorder="1" applyAlignment="1">
      <alignment vertical="center" wrapText="1"/>
    </xf>
    <xf numFmtId="0" fontId="25" fillId="0" borderId="15" xfId="0" applyFont="1" applyBorder="1" applyAlignment="1">
      <alignment vertical="center"/>
    </xf>
    <xf numFmtId="0" fontId="25" fillId="0" borderId="25" xfId="0" applyFont="1" applyBorder="1" applyAlignment="1">
      <alignment horizontal="center" vertical="center"/>
    </xf>
    <xf numFmtId="0" fontId="23" fillId="0" borderId="10"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1" xfId="42" xr:uid="{00000000-0005-0000-0000-00002A000000}"/>
    <cellStyle name="標準_kokuhozei_h24" xfId="43" xr:uid="{00000000-0005-0000-0000-00002B000000}"/>
    <cellStyle name="良い" xfId="44" builtinId="26" customBuiltin="1"/>
  </cellStyles>
  <dxfs count="7">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13" Target="vbaProject.bin" Type="http://schemas.microsoft.com/office/2006/relationships/vbaProjec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_rels/drawing2.xml.rels><?xml version="1.0" encoding="UTF-8" standalone="yes"?><Relationships xmlns="http://schemas.openxmlformats.org/package/2006/relationships"><Relationship Id="rId1" Target="../media/image1.jp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125</xdr:col>
      <xdr:colOff>100854</xdr:colOff>
      <xdr:row>13</xdr:row>
      <xdr:rowOff>94877</xdr:rowOff>
    </xdr:from>
    <xdr:to>
      <xdr:col>143</xdr:col>
      <xdr:colOff>100853</xdr:colOff>
      <xdr:row>21</xdr:row>
      <xdr:rowOff>212911</xdr:rowOff>
    </xdr:to>
    <xdr:sp macro="" textlink="">
      <xdr:nvSpPr>
        <xdr:cNvPr id="3" name="右矢印 2">
          <a:extLst>
            <a:ext uri="{FF2B5EF4-FFF2-40B4-BE49-F238E27FC236}">
              <a16:creationId xmlns:a16="http://schemas.microsoft.com/office/drawing/2014/main" id="{00000000-0008-0000-0100-000003000000}"/>
            </a:ext>
          </a:extLst>
        </xdr:cNvPr>
        <xdr:cNvSpPr/>
      </xdr:nvSpPr>
      <xdr:spPr bwMode="auto">
        <a:xfrm>
          <a:off x="15508942" y="2246406"/>
          <a:ext cx="2218764" cy="2258358"/>
        </a:xfrm>
        <a:prstGeom prst="rightArrow">
          <a:avLst>
            <a:gd name="adj1" fmla="val 56053"/>
            <a:gd name="adj2" fmla="val 4090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latin typeface="HGｺﾞｼｯｸM" panose="020B0609000000000000" pitchFamily="49" charset="-128"/>
              <a:ea typeface="HGｺﾞｼｯｸM" panose="020B0609000000000000" pitchFamily="49" charset="-128"/>
            </a:rPr>
            <a:t>月割は</a:t>
          </a:r>
          <a:endParaRPr kumimoji="1" lang="en-US" altLang="ja-JP" sz="1100">
            <a:latin typeface="HGｺﾞｼｯｸM" panose="020B0609000000000000" pitchFamily="49" charset="-128"/>
            <a:ea typeface="HGｺﾞｼｯｸM" panose="020B0609000000000000" pitchFamily="49" charset="-128"/>
          </a:endParaRPr>
        </a:p>
        <a:p>
          <a:pPr algn="ctr"/>
          <a:r>
            <a:rPr kumimoji="1" lang="ja-JP" altLang="en-US" sz="1100">
              <a:latin typeface="HGｺﾞｼｯｸM" panose="020B0609000000000000" pitchFamily="49" charset="-128"/>
              <a:ea typeface="HGｺﾞｼｯｸM" panose="020B0609000000000000" pitchFamily="49" charset="-128"/>
            </a:rPr>
            <a:t>こちらへ</a:t>
          </a:r>
        </a:p>
      </xdr:txBody>
    </xdr:sp>
    <xdr:clientData/>
  </xdr:twoCellAnchor>
  <xdr:oneCellAnchor>
    <xdr:from>
      <xdr:col>3</xdr:col>
      <xdr:colOff>33617</xdr:colOff>
      <xdr:row>5</xdr:row>
      <xdr:rowOff>168088</xdr:rowOff>
    </xdr:from>
    <xdr:ext cx="11912600" cy="1120589"/>
    <xdr:sp macro="" textlink="">
      <xdr:nvSpPr>
        <xdr:cNvPr id="5" name="AutoShape 1">
          <a:extLst>
            <a:ext uri="{FF2B5EF4-FFF2-40B4-BE49-F238E27FC236}">
              <a16:creationId xmlns:a16="http://schemas.microsoft.com/office/drawing/2014/main" id="{1CDF9554-786F-4768-97CE-916D1CB40BDF}"/>
            </a:ext>
          </a:extLst>
        </xdr:cNvPr>
        <xdr:cNvSpPr>
          <a:spLocks noChangeArrowheads="1"/>
        </xdr:cNvSpPr>
      </xdr:nvSpPr>
      <xdr:spPr bwMode="auto">
        <a:xfrm>
          <a:off x="403411" y="437029"/>
          <a:ext cx="11912600" cy="1120589"/>
        </a:xfrm>
        <a:prstGeom prst="wedgeRoundRectCallout">
          <a:avLst>
            <a:gd name="adj1" fmla="val -30137"/>
            <a:gd name="adj2" fmla="val 51786"/>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45720" tIns="27432" rIns="0" bIns="0" anchor="ctr" upright="1">
          <a:noAutofit/>
        </a:bodyPr>
        <a:lstStyle/>
        <a:p>
          <a:pPr algn="l" rtl="0">
            <a:lnSpc>
              <a:spcPts val="3200"/>
            </a:lnSpc>
            <a:defRPr sz="1000"/>
          </a:pPr>
          <a:r>
            <a:rPr lang="ja-JP" altLang="en-US" sz="2000" b="0" i="0" u="none" strike="noStrike" baseline="0">
              <a:solidFill>
                <a:srgbClr val="000000"/>
              </a:solidFill>
              <a:latin typeface="+mn-ea"/>
              <a:ea typeface="+mn-ea"/>
            </a:rPr>
            <a:t>国民健康保険に加入する１人１人の</a:t>
          </a:r>
          <a:r>
            <a:rPr lang="ja-JP" altLang="en-US" sz="3200" b="0" i="0" u="none" strike="noStrike" baseline="0">
              <a:solidFill>
                <a:srgbClr val="000000"/>
              </a:solidFill>
              <a:latin typeface="+mn-ea"/>
              <a:ea typeface="+mn-ea"/>
            </a:rPr>
            <a:t>氏名</a:t>
          </a:r>
          <a:r>
            <a:rPr lang="ja-JP" altLang="en-US" sz="2000" b="0" i="0" u="none" strike="noStrike" baseline="0">
              <a:solidFill>
                <a:srgbClr val="000000"/>
              </a:solidFill>
              <a:latin typeface="+mn-ea"/>
              <a:ea typeface="+mn-ea"/>
            </a:rPr>
            <a:t>と</a:t>
          </a:r>
          <a:r>
            <a:rPr lang="ja-JP" altLang="en-US" sz="3200" b="0" i="0" u="none" strike="noStrike" baseline="0">
              <a:solidFill>
                <a:srgbClr val="000000"/>
              </a:solidFill>
              <a:latin typeface="+mn-ea"/>
              <a:ea typeface="+mn-ea"/>
            </a:rPr>
            <a:t>生年月日（</a:t>
          </a:r>
          <a:r>
            <a:rPr lang="ja-JP" altLang="en-US" sz="2000" b="0" i="0" u="none" strike="noStrike" baseline="0">
              <a:solidFill>
                <a:srgbClr val="000000"/>
              </a:solidFill>
              <a:latin typeface="+mn-ea"/>
              <a:ea typeface="+mn-ea"/>
            </a:rPr>
            <a:t>または</a:t>
          </a:r>
          <a:r>
            <a:rPr lang="ja-JP" altLang="en-US" sz="3200" b="0" i="0" u="none" strike="noStrike" baseline="0">
              <a:solidFill>
                <a:srgbClr val="000000"/>
              </a:solidFill>
              <a:latin typeface="+mn-ea"/>
              <a:ea typeface="+mn-ea"/>
            </a:rPr>
            <a:t>年齢）</a:t>
          </a:r>
          <a:r>
            <a:rPr lang="ja-JP" altLang="en-US" sz="2000" b="0" i="0" u="none" strike="noStrike" baseline="0">
              <a:solidFill>
                <a:srgbClr val="000000"/>
              </a:solidFill>
              <a:latin typeface="+mn-ea"/>
              <a:ea typeface="+mn-ea"/>
            </a:rPr>
            <a:t>と</a:t>
          </a:r>
          <a:r>
            <a:rPr lang="ja-JP" altLang="en-US" sz="3200" b="0" i="0" u="none" strike="noStrike" baseline="0">
              <a:solidFill>
                <a:srgbClr val="000000"/>
              </a:solidFill>
              <a:latin typeface="+mn-ea"/>
              <a:ea typeface="+mn-ea"/>
            </a:rPr>
            <a:t>収入（</a:t>
          </a:r>
          <a:r>
            <a:rPr lang="ja-JP" altLang="en-US" sz="2000" b="0" i="0" u="none" strike="noStrike" baseline="0">
              <a:solidFill>
                <a:srgbClr val="000000"/>
              </a:solidFill>
              <a:latin typeface="+mn-ea"/>
              <a:ea typeface="+mn-ea"/>
            </a:rPr>
            <a:t>または</a:t>
          </a:r>
          <a:r>
            <a:rPr lang="ja-JP" altLang="en-US" sz="3200" b="0" i="0" u="none" strike="noStrike" baseline="0">
              <a:solidFill>
                <a:srgbClr val="000000"/>
              </a:solidFill>
              <a:latin typeface="+mn-ea"/>
              <a:ea typeface="+mn-ea"/>
            </a:rPr>
            <a:t>所得）</a:t>
          </a:r>
          <a:r>
            <a:rPr lang="ja-JP" altLang="en-US" sz="2000" b="0" i="0" u="none" strike="noStrike" baseline="0">
              <a:solidFill>
                <a:srgbClr val="000000"/>
              </a:solidFill>
              <a:latin typeface="+mn-ea"/>
              <a:ea typeface="+mn-ea"/>
            </a:rPr>
            <a:t>を</a:t>
          </a:r>
          <a:endParaRPr lang="en-US" altLang="ja-JP" sz="2000" b="0" i="0" u="none" strike="noStrike" baseline="0">
            <a:solidFill>
              <a:srgbClr val="000000"/>
            </a:solidFill>
            <a:latin typeface="+mn-ea"/>
            <a:ea typeface="+mn-ea"/>
          </a:endParaRPr>
        </a:p>
        <a:p>
          <a:pPr algn="l" rtl="0">
            <a:lnSpc>
              <a:spcPts val="3200"/>
            </a:lnSpc>
            <a:defRPr sz="1000"/>
          </a:pPr>
          <a:r>
            <a:rPr lang="ja-JP" altLang="en-US" sz="3200" b="0" i="0" baseline="0">
              <a:effectLst/>
              <a:latin typeface="+mn-ea"/>
              <a:ea typeface="+mn-ea"/>
              <a:cs typeface="+mn-cs"/>
            </a:rPr>
            <a:t>黄色の枠</a:t>
          </a:r>
          <a:r>
            <a:rPr lang="ja-JP" altLang="en-US" sz="2000" b="0" i="0" baseline="0">
              <a:effectLst/>
              <a:latin typeface="+mn-ea"/>
              <a:ea typeface="+mn-ea"/>
              <a:cs typeface="+mn-cs"/>
            </a:rPr>
            <a:t>へ</a:t>
          </a:r>
          <a:r>
            <a:rPr lang="ja-JP" altLang="en-US" sz="2000" b="0" i="0" u="none" strike="noStrike" baseline="0">
              <a:solidFill>
                <a:srgbClr val="000000"/>
              </a:solidFill>
              <a:latin typeface="+mn-ea"/>
              <a:ea typeface="+mn-ea"/>
            </a:rPr>
            <a:t>入力してください。</a:t>
          </a:r>
          <a:endParaRPr lang="en-US" altLang="ja-JP" sz="3200" b="0" i="0" u="none" strike="noStrike" baseline="0">
            <a:solidFill>
              <a:srgbClr val="000000"/>
            </a:solidFill>
            <a:latin typeface="+mn-ea"/>
            <a:ea typeface="+mn-ea"/>
          </a:endParaRPr>
        </a:p>
      </xdr:txBody>
    </xdr:sp>
    <xdr:clientData/>
  </xdr:oneCellAnchor>
  <xdr:twoCellAnchor editAs="oneCell">
    <xdr:from>
      <xdr:col>54</xdr:col>
      <xdr:colOff>11206</xdr:colOff>
      <xdr:row>94</xdr:row>
      <xdr:rowOff>33618</xdr:rowOff>
    </xdr:from>
    <xdr:to>
      <xdr:col>91</xdr:col>
      <xdr:colOff>56030</xdr:colOff>
      <xdr:row>95</xdr:row>
      <xdr:rowOff>224118</xdr:rowOff>
    </xdr:to>
    <xdr:sp macro="" textlink="">
      <xdr:nvSpPr>
        <xdr:cNvPr id="6" name="AutoShape 3">
          <a:extLst>
            <a:ext uri="{FF2B5EF4-FFF2-40B4-BE49-F238E27FC236}">
              <a16:creationId xmlns:a16="http://schemas.microsoft.com/office/drawing/2014/main" id="{E896492B-FF5E-48FC-9DD6-FA4F088C9F8E}"/>
            </a:ext>
          </a:extLst>
        </xdr:cNvPr>
        <xdr:cNvSpPr>
          <a:spLocks noChangeArrowheads="1"/>
        </xdr:cNvSpPr>
      </xdr:nvSpPr>
      <xdr:spPr bwMode="auto">
        <a:xfrm>
          <a:off x="6667500" y="5132294"/>
          <a:ext cx="4605618" cy="459441"/>
        </a:xfrm>
        <a:prstGeom prst="wedgeRoundRectCallout">
          <a:avLst>
            <a:gd name="adj1" fmla="val 20530"/>
            <a:gd name="adj2" fmla="val 94972"/>
            <a:gd name="adj3" fmla="val 16667"/>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3152" tIns="4114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3600" b="1" i="0" u="none" strike="noStrike" kern="0" cap="none" spc="0" normalizeH="0" baseline="0" noProof="0">
              <a:ln>
                <a:noFill/>
              </a:ln>
              <a:solidFill>
                <a:srgbClr val="000000"/>
              </a:solidFill>
              <a:effectLst/>
              <a:uLnTx/>
              <a:uFillTx/>
              <a:latin typeface="ＭＳ ゴシック"/>
              <a:ea typeface="ＭＳ ゴシック"/>
            </a:rPr>
            <a:t>あなたの保険税は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53</xdr:col>
      <xdr:colOff>25387</xdr:colOff>
      <xdr:row>3</xdr:row>
      <xdr:rowOff>101588</xdr:rowOff>
    </xdr:from>
    <xdr:to>
      <xdr:col>99</xdr:col>
      <xdr:colOff>99988</xdr:colOff>
      <xdr:row>37</xdr:row>
      <xdr:rowOff>108294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914"/>
        <a:stretch/>
      </xdr:blipFill>
      <xdr:spPr>
        <a:xfrm>
          <a:off x="6756387" y="901688"/>
          <a:ext cx="5916601" cy="9074506"/>
        </a:xfrm>
        <a:prstGeom prst="rect">
          <a:avLst/>
        </a:prstGeom>
      </xdr:spPr>
    </xdr:pic>
    <xdr:clientData/>
  </xdr:twoCellAnchor>
  <xdr:twoCellAnchor>
    <xdr:from>
      <xdr:col>77</xdr:col>
      <xdr:colOff>25400</xdr:colOff>
      <xdr:row>7</xdr:row>
      <xdr:rowOff>38100</xdr:rowOff>
    </xdr:from>
    <xdr:to>
      <xdr:col>81</xdr:col>
      <xdr:colOff>101600</xdr:colOff>
      <xdr:row>8</xdr:row>
      <xdr:rowOff>88900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9804400" y="1905000"/>
          <a:ext cx="584200" cy="3175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88</xdr:col>
      <xdr:colOff>12700</xdr:colOff>
      <xdr:row>6</xdr:row>
      <xdr:rowOff>152400</xdr:rowOff>
    </xdr:from>
    <xdr:to>
      <xdr:col>92</xdr:col>
      <xdr:colOff>88900</xdr:colOff>
      <xdr:row>8</xdr:row>
      <xdr:rowOff>12700</xdr:rowOff>
    </xdr:to>
    <xdr:sp macro="" textlink="">
      <xdr:nvSpPr>
        <xdr:cNvPr id="4" name="円/楕円 3">
          <a:extLst>
            <a:ext uri="{FF2B5EF4-FFF2-40B4-BE49-F238E27FC236}">
              <a16:creationId xmlns:a16="http://schemas.microsoft.com/office/drawing/2014/main" id="{00000000-0008-0000-0200-000004000000}"/>
            </a:ext>
          </a:extLst>
        </xdr:cNvPr>
        <xdr:cNvSpPr/>
      </xdr:nvSpPr>
      <xdr:spPr bwMode="auto">
        <a:xfrm>
          <a:off x="11188700" y="1752600"/>
          <a:ext cx="584200" cy="3937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66</xdr:col>
      <xdr:colOff>114300</xdr:colOff>
      <xdr:row>0</xdr:row>
      <xdr:rowOff>101600</xdr:rowOff>
    </xdr:from>
    <xdr:ext cx="4686300" cy="14097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496300" y="101600"/>
          <a:ext cx="468630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lvl="0"/>
          <a:r>
            <a:rPr kumimoji="1" lang="ja-JP" altLang="en-US" sz="1100">
              <a:latin typeface="HGｺﾞｼｯｸM" panose="020B0609000000000000" pitchFamily="49" charset="-128"/>
              <a:ea typeface="HGｺﾞｼｯｸM" panose="020B0609000000000000" pitchFamily="49" charset="-128"/>
            </a:rPr>
            <a:t>　●所得割の計算</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・専従の主は，専従者控除後の所得で計算する。</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・純損失は，繰越控除後だが，雑損失は，繰越控除前で計算する。</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●軽減判定</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・専従者の給与収入を判定する所得にプラスする。</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・専従者の給与所得は，判定からマイナスする。</a:t>
          </a:r>
          <a:endParaRPr kumimoji="1" lang="en-US" altLang="ja-JP" sz="1100">
            <a:latin typeface="HGｺﾞｼｯｸM" panose="020B0609000000000000" pitchFamily="49" charset="-128"/>
            <a:ea typeface="HGｺﾞｼｯｸM" panose="020B0609000000000000" pitchFamily="49" charset="-128"/>
          </a:endParaRPr>
        </a:p>
        <a:p>
          <a:pPr lvl="0"/>
          <a:r>
            <a:rPr kumimoji="1" lang="ja-JP" altLang="en-US" sz="1100">
              <a:latin typeface="HGｺﾞｼｯｸM" panose="020B0609000000000000" pitchFamily="49" charset="-128"/>
              <a:ea typeface="HGｺﾞｼｯｸM" panose="020B0609000000000000" pitchFamily="49" charset="-128"/>
            </a:rPr>
            <a:t>　　・純損失，雑損失の繰越控除は，繰越控除後で判定する。</a:t>
          </a:r>
        </a:p>
      </xdr:txBody>
    </xdr:sp>
    <xdr:clientData/>
  </xdr:oneCellAnchor>
  <xdr:twoCellAnchor>
    <xdr:from>
      <xdr:col>60</xdr:col>
      <xdr:colOff>0</xdr:colOff>
      <xdr:row>18</xdr:row>
      <xdr:rowOff>254000</xdr:rowOff>
    </xdr:from>
    <xdr:to>
      <xdr:col>71</xdr:col>
      <xdr:colOff>0</xdr:colOff>
      <xdr:row>23</xdr:row>
      <xdr:rowOff>38100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bwMode="auto">
        <a:xfrm>
          <a:off x="7620000" y="5054600"/>
          <a:ext cx="1397000" cy="1117600"/>
        </a:xfrm>
        <a:prstGeom prst="roundRect">
          <a:avLst/>
        </a:prstGeom>
        <a:noFill/>
        <a:ln w="254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71</xdr:col>
      <xdr:colOff>25400</xdr:colOff>
      <xdr:row>5</xdr:row>
      <xdr:rowOff>177800</xdr:rowOff>
    </xdr:from>
    <xdr:to>
      <xdr:col>85</xdr:col>
      <xdr:colOff>44450</xdr:colOff>
      <xdr:row>21</xdr:row>
      <xdr:rowOff>88900</xdr:rowOff>
    </xdr:to>
    <xdr:cxnSp macro="">
      <xdr:nvCxnSpPr>
        <xdr:cNvPr id="8" name="直線矢印コネクタ 7">
          <a:extLst>
            <a:ext uri="{FF2B5EF4-FFF2-40B4-BE49-F238E27FC236}">
              <a16:creationId xmlns:a16="http://schemas.microsoft.com/office/drawing/2014/main" id="{00000000-0008-0000-0200-000008000000}"/>
            </a:ext>
          </a:extLst>
        </xdr:cNvPr>
        <xdr:cNvCxnSpPr>
          <a:stCxn id="5" idx="2"/>
        </xdr:cNvCxnSpPr>
      </xdr:nvCxnSpPr>
      <xdr:spPr bwMode="auto">
        <a:xfrm flipH="1">
          <a:off x="9042400" y="1511300"/>
          <a:ext cx="1797050" cy="41783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33</xdr:row>
      <xdr:rowOff>38100</xdr:rowOff>
    </xdr:from>
    <xdr:to>
      <xdr:col>10</xdr:col>
      <xdr:colOff>104775</xdr:colOff>
      <xdr:row>36</xdr:row>
      <xdr:rowOff>257175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1628775" y="1638300"/>
          <a:ext cx="276225" cy="1019175"/>
        </a:xfrm>
        <a:prstGeom prst="rightBrace">
          <a:avLst>
            <a:gd name="adj1" fmla="val 53161"/>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28575</xdr:colOff>
      <xdr:row>41</xdr:row>
      <xdr:rowOff>19050</xdr:rowOff>
    </xdr:from>
    <xdr:to>
      <xdr:col>10</xdr:col>
      <xdr:colOff>104775</xdr:colOff>
      <xdr:row>44</xdr:row>
      <xdr:rowOff>238125</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bwMode="auto">
        <a:xfrm>
          <a:off x="1628775" y="5086350"/>
          <a:ext cx="276225" cy="1552575"/>
        </a:xfrm>
        <a:prstGeom prst="rightBrace">
          <a:avLst>
            <a:gd name="adj1" fmla="val 53161"/>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1:Z19"/>
  <sheetViews>
    <sheetView zoomScale="90" zoomScaleNormal="90" workbookViewId="0">
      <selection activeCell="M12" sqref="M12"/>
    </sheetView>
  </sheetViews>
  <sheetFormatPr defaultColWidth="9" defaultRowHeight="13.5" x14ac:dyDescent="0.15"/>
  <cols>
    <col min="1" max="1" width="5.625" style="1" customWidth="1"/>
    <col min="2" max="5" width="12.625" style="1" customWidth="1"/>
    <col min="6" max="6" width="4.625" style="1" customWidth="1"/>
    <col min="7" max="7" width="10.625" style="1" customWidth="1"/>
    <col min="8" max="8" width="20.625" style="1" customWidth="1"/>
    <col min="9" max="12" width="6.625" style="1" customWidth="1"/>
    <col min="13" max="13" width="9" style="1"/>
    <col min="14" max="14" width="4.625" style="1" customWidth="1"/>
    <col min="15" max="16384" width="9" style="1"/>
  </cols>
  <sheetData>
    <row r="1" spans="2:26" ht="24.95" customHeight="1" thickBot="1" x14ac:dyDescent="0.2"/>
    <row r="2" spans="2:26" ht="24.95" customHeight="1" thickBot="1" x14ac:dyDescent="0.2">
      <c r="B2" s="49" t="s">
        <v>46</v>
      </c>
      <c r="C2" s="69" t="s">
        <v>21</v>
      </c>
      <c r="D2" s="69" t="s">
        <v>107</v>
      </c>
      <c r="E2" s="50" t="s">
        <v>220</v>
      </c>
      <c r="G2" s="90" t="s">
        <v>264</v>
      </c>
      <c r="H2" s="91" t="s">
        <v>271</v>
      </c>
      <c r="I2" s="113" t="s">
        <v>277</v>
      </c>
      <c r="J2" s="113"/>
      <c r="K2" s="113"/>
      <c r="L2" s="92" t="s">
        <v>281</v>
      </c>
      <c r="M2" s="93">
        <f>SUM(入力!$BR$102)</f>
        <v>0</v>
      </c>
      <c r="O2" s="111" t="s">
        <v>277</v>
      </c>
      <c r="P2" s="112"/>
    </row>
    <row r="3" spans="2:26" ht="24.95" customHeight="1" thickBot="1" x14ac:dyDescent="0.2">
      <c r="B3" s="21">
        <v>5</v>
      </c>
      <c r="C3" s="22">
        <f ca="1">TODAY()</f>
        <v>45068</v>
      </c>
      <c r="D3" s="22">
        <f>VALUE("R"&amp;基本項目!$B$3&amp;".1.1")</f>
        <v>44927</v>
      </c>
      <c r="E3" s="22">
        <f>VALUE("R"&amp;基本項目!$B$3+1&amp;".4.1")</f>
        <v>45383</v>
      </c>
      <c r="G3" s="86" t="s">
        <v>265</v>
      </c>
      <c r="H3" s="87">
        <v>45138</v>
      </c>
      <c r="I3" s="88">
        <v>4</v>
      </c>
      <c r="J3" s="88">
        <v>5</v>
      </c>
      <c r="K3" s="88">
        <v>6</v>
      </c>
      <c r="L3" s="48" t="str">
        <f>IF($O$3="","",IF(OR($O$3=I3,$O$3=J3,$O$3=K3),"〇",""))</f>
        <v/>
      </c>
      <c r="M3" s="89" t="str">
        <f>IF(L3="〇",SUM($P$5),"")</f>
        <v/>
      </c>
      <c r="O3" s="94" t="str">
        <f>IF(入力!$CP$9="","",入力!$CP$9)</f>
        <v/>
      </c>
      <c r="P3" s="74" t="s">
        <v>284</v>
      </c>
    </row>
    <row r="4" spans="2:26" ht="24.95" customHeight="1" thickBot="1" x14ac:dyDescent="0.2">
      <c r="G4" s="78" t="s">
        <v>266</v>
      </c>
      <c r="H4" s="72">
        <v>45169</v>
      </c>
      <c r="I4" s="21">
        <v>7</v>
      </c>
      <c r="J4" s="71"/>
      <c r="K4" s="71"/>
      <c r="L4" s="44" t="str">
        <f t="shared" ref="L4:L10" si="0">IF($O$3="","",IF(L3="〇","〇",IF(OR($O$3=I4,$O$3=J4,$O$3=K4),"〇","")))</f>
        <v/>
      </c>
      <c r="M4" s="79" t="str">
        <f>IF(L4="","",IF(AND(L4="〇",COUNTIF(L$3:L4,"〇")=1),SUM($P$5),SUM($P$6)))</f>
        <v/>
      </c>
    </row>
    <row r="5" spans="2:26" ht="24.95" customHeight="1" x14ac:dyDescent="0.15">
      <c r="G5" s="78" t="s">
        <v>267</v>
      </c>
      <c r="H5" s="72">
        <v>45201</v>
      </c>
      <c r="I5" s="21">
        <v>8</v>
      </c>
      <c r="J5" s="71"/>
      <c r="K5" s="71"/>
      <c r="L5" s="44" t="str">
        <f t="shared" si="0"/>
        <v/>
      </c>
      <c r="M5" s="79" t="str">
        <f>IF(L5="","",IF(AND(L5="〇",COUNTIF(L$3:L5,"〇")=1),SUM($P$5),SUM($P$6)))</f>
        <v/>
      </c>
      <c r="N5" s="43"/>
      <c r="O5" s="73" t="s">
        <v>282</v>
      </c>
      <c r="P5" s="75" t="str">
        <f>IF(COUNTIF($L$3:$L$10,"〇")=0,"",SUM($M$2)-ROUNDDOWN(SUM($M$2)/COUNTIF($L$3:$L$10,"〇"),-2)*(COUNTIF($L$3:$L$10,"〇")-1))</f>
        <v/>
      </c>
    </row>
    <row r="6" spans="2:26" ht="24.95" customHeight="1" thickBot="1" x14ac:dyDescent="0.2">
      <c r="G6" s="78" t="s">
        <v>268</v>
      </c>
      <c r="H6" s="72">
        <v>45230</v>
      </c>
      <c r="I6" s="21">
        <v>9</v>
      </c>
      <c r="J6" s="71"/>
      <c r="K6" s="71"/>
      <c r="L6" s="44" t="str">
        <f t="shared" si="0"/>
        <v/>
      </c>
      <c r="M6" s="79" t="str">
        <f>IF(L6="","",IF(AND(L6="〇",COUNTIF(L$3:L6,"〇")=1),SUM($P$5),SUM($P$6)))</f>
        <v/>
      </c>
      <c r="N6" s="43"/>
      <c r="O6" s="76" t="s">
        <v>283</v>
      </c>
      <c r="P6" s="77" t="str">
        <f>IF(COUNTIF($L$3:$L$10,"〇")=0,"",ROUNDDOWN(SUM($M$2)/COUNTIF($L$3:$L$10,"〇"),-2))</f>
        <v/>
      </c>
    </row>
    <row r="7" spans="2:26" ht="24.95" customHeight="1" x14ac:dyDescent="0.15">
      <c r="G7" s="78" t="s">
        <v>269</v>
      </c>
      <c r="H7" s="72">
        <v>45260</v>
      </c>
      <c r="I7" s="21">
        <v>10</v>
      </c>
      <c r="J7" s="71"/>
      <c r="K7" s="71"/>
      <c r="L7" s="44" t="str">
        <f t="shared" si="0"/>
        <v/>
      </c>
      <c r="M7" s="79" t="str">
        <f>IF(L7="","",IF(AND(L7="〇",COUNTIF(L$3:L7,"〇")=1),SUM($P$5),SUM($P$6)))</f>
        <v/>
      </c>
      <c r="N7" s="43"/>
    </row>
    <row r="8" spans="2:26" ht="24.95" customHeight="1" x14ac:dyDescent="0.15">
      <c r="G8" s="78" t="s">
        <v>272</v>
      </c>
      <c r="H8" s="72">
        <v>45285</v>
      </c>
      <c r="I8" s="21">
        <v>11</v>
      </c>
      <c r="J8" s="71"/>
      <c r="K8" s="71"/>
      <c r="L8" s="44" t="str">
        <f t="shared" si="0"/>
        <v/>
      </c>
      <c r="M8" s="79" t="str">
        <f>IF($O$3="","",IF(L8="","",IF(AND(L8="〇",COUNTIF(L$3:L8,"〇")=1),SUM($P$5),SUM($P$6))))</f>
        <v/>
      </c>
      <c r="N8" s="43"/>
      <c r="O8" s="43"/>
      <c r="P8" s="43"/>
    </row>
    <row r="9" spans="2:26" ht="24.95" customHeight="1" x14ac:dyDescent="0.15">
      <c r="G9" s="78" t="s">
        <v>273</v>
      </c>
      <c r="H9" s="72">
        <v>45322</v>
      </c>
      <c r="I9" s="21">
        <v>12</v>
      </c>
      <c r="J9" s="71"/>
      <c r="K9" s="71"/>
      <c r="L9" s="44" t="str">
        <f t="shared" si="0"/>
        <v/>
      </c>
      <c r="M9" s="79" t="str">
        <f>IF(L9="","",IF(AND(L9="〇",COUNTIF(L$3:L9,"〇")=1),SUM($P$5),SUM($P$6)))</f>
        <v/>
      </c>
      <c r="N9" s="43"/>
      <c r="O9" s="43"/>
      <c r="P9" s="43"/>
    </row>
    <row r="10" spans="2:26" ht="24.95" customHeight="1" x14ac:dyDescent="0.15">
      <c r="G10" s="78" t="s">
        <v>274</v>
      </c>
      <c r="H10" s="72">
        <v>45350</v>
      </c>
      <c r="I10" s="21">
        <v>1</v>
      </c>
      <c r="J10" s="71"/>
      <c r="K10" s="71"/>
      <c r="L10" s="44" t="str">
        <f t="shared" si="0"/>
        <v/>
      </c>
      <c r="M10" s="79" t="str">
        <f>IF(L10="","",IF(AND(L10="〇",COUNTIF(L$3:L10,"〇")=1),SUM($P$5),SUM($P$6)))</f>
        <v/>
      </c>
      <c r="N10" s="43"/>
    </row>
    <row r="11" spans="2:26" ht="24.95" customHeight="1" x14ac:dyDescent="0.15">
      <c r="G11" s="78" t="s">
        <v>278</v>
      </c>
      <c r="H11" s="72">
        <v>45383</v>
      </c>
      <c r="I11" s="21">
        <v>2</v>
      </c>
      <c r="J11" s="71"/>
      <c r="K11" s="71"/>
      <c r="L11" s="44" t="str">
        <f>IF($O$3="","",IF(OR($O$3=I11,$O$3=J11,$O$3=K11),"〇",""))</f>
        <v/>
      </c>
      <c r="M11" s="80" t="str">
        <f>IF(L11="〇",SUM($M$2),"")</f>
        <v/>
      </c>
      <c r="N11" s="43"/>
    </row>
    <row r="12" spans="2:26" ht="24.95" customHeight="1" thickBot="1" x14ac:dyDescent="0.2">
      <c r="G12" s="81" t="s">
        <v>279</v>
      </c>
      <c r="H12" s="82">
        <v>45443</v>
      </c>
      <c r="I12" s="83">
        <v>3</v>
      </c>
      <c r="J12" s="84"/>
      <c r="K12" s="84"/>
      <c r="L12" s="85" t="str">
        <f>IF($O$3="","",IF(OR($O$3=I12,$O$3=J12,$O$3=K12),"〇",""))</f>
        <v/>
      </c>
      <c r="M12" s="77" t="str">
        <f>IF(L12="〇",SUM($M$2),"")</f>
        <v/>
      </c>
      <c r="N12" s="43"/>
      <c r="O12" s="43"/>
      <c r="P12" s="43"/>
    </row>
    <row r="13" spans="2:26" ht="24.95" customHeight="1" x14ac:dyDescent="0.15">
      <c r="G13" s="70" t="s">
        <v>280</v>
      </c>
      <c r="L13" s="45"/>
      <c r="M13" s="43"/>
      <c r="N13" s="43"/>
      <c r="O13" s="43"/>
      <c r="P13" s="43"/>
    </row>
    <row r="14" spans="2:26" ht="24.95" customHeight="1" x14ac:dyDescent="0.15"/>
    <row r="15" spans="2:26" ht="24.95" customHeight="1" x14ac:dyDescent="0.15">
      <c r="Q15" s="43"/>
      <c r="R15" s="43"/>
      <c r="S15" s="43"/>
      <c r="T15" s="43"/>
      <c r="U15" s="43"/>
      <c r="V15" s="43"/>
      <c r="W15" s="43"/>
      <c r="X15" s="43"/>
      <c r="Y15" s="43"/>
      <c r="Z15" s="43"/>
    </row>
    <row r="16" spans="2:26" ht="24.95" customHeight="1" x14ac:dyDescent="0.15">
      <c r="Q16" s="43"/>
      <c r="R16" s="43"/>
      <c r="S16" s="43"/>
      <c r="T16" s="43"/>
      <c r="U16" s="43"/>
      <c r="V16" s="43"/>
      <c r="W16" s="43"/>
      <c r="X16" s="43"/>
      <c r="Y16" s="43"/>
      <c r="Z16" s="43"/>
    </row>
    <row r="17" spans="17:26" ht="24.95" customHeight="1" x14ac:dyDescent="0.15">
      <c r="Q17" s="43"/>
      <c r="R17" s="43"/>
      <c r="S17" s="43"/>
      <c r="T17" s="43"/>
      <c r="U17" s="43"/>
      <c r="V17" s="43"/>
      <c r="W17" s="43"/>
      <c r="X17" s="43"/>
      <c r="Y17" s="43"/>
      <c r="Z17" s="43"/>
    </row>
    <row r="18" spans="17:26" ht="24.95" customHeight="1" x14ac:dyDescent="0.15">
      <c r="Q18" s="43"/>
      <c r="R18" s="43"/>
      <c r="S18" s="43"/>
      <c r="T18" s="43"/>
      <c r="U18" s="43"/>
      <c r="V18" s="43"/>
      <c r="W18" s="43"/>
      <c r="X18" s="43"/>
      <c r="Y18" s="43"/>
      <c r="Z18" s="43"/>
    </row>
    <row r="19" spans="17:26" ht="24.95" customHeight="1" x14ac:dyDescent="0.15">
      <c r="Q19" s="43"/>
      <c r="R19" s="43"/>
      <c r="S19" s="43"/>
      <c r="T19" s="43"/>
      <c r="U19" s="43"/>
      <c r="V19" s="43"/>
      <c r="W19" s="43"/>
      <c r="X19" s="43"/>
      <c r="Y19" s="43"/>
      <c r="Z19" s="43"/>
    </row>
  </sheetData>
  <sheetProtection sheet="1" objects="1" scenarios="1"/>
  <mergeCells count="2">
    <mergeCell ref="O2:P2"/>
    <mergeCell ref="I2:K2"/>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NY186"/>
  <sheetViews>
    <sheetView tabSelected="1" topLeftCell="A6" zoomScale="85" zoomScaleNormal="85" workbookViewId="0">
      <selection activeCell="CH19" sqref="CH19:CN19"/>
    </sheetView>
  </sheetViews>
  <sheetFormatPr defaultColWidth="9" defaultRowHeight="13.5" x14ac:dyDescent="0.15"/>
  <cols>
    <col min="1" max="199" width="1.625" style="1" customWidth="1"/>
    <col min="200" max="389" width="1.625" style="1" hidden="1" customWidth="1"/>
    <col min="390" max="448" width="1.625" style="1" customWidth="1"/>
    <col min="449" max="16384" width="9" style="1"/>
  </cols>
  <sheetData>
    <row r="1" spans="2:389" ht="21" customHeight="1" x14ac:dyDescent="0.15">
      <c r="B1" s="327" t="str">
        <f>"令和"&amp;DBCS(基本項目!$B$3)&amp;"年度　国民健康保険税　簡易計算（概算）"</f>
        <v>令和５年度　国民健康保険税　簡易計算（概算）</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row>
    <row r="2" spans="2:389" ht="21" hidden="1" customHeight="1" x14ac:dyDescent="0.15">
      <c r="D2" s="197" t="s">
        <v>113</v>
      </c>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328"/>
      <c r="AU2" s="116"/>
      <c r="AV2" s="116"/>
      <c r="AW2" s="116"/>
      <c r="AX2" s="116"/>
      <c r="AY2" s="116"/>
      <c r="AZ2" s="116"/>
      <c r="BA2" s="116"/>
      <c r="BB2" s="116"/>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row>
    <row r="3" spans="2:389" ht="21" hidden="1" customHeight="1" x14ac:dyDescent="0.15">
      <c r="D3" s="197" t="s">
        <v>92</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9" t="str">
        <f>IF(AU2="","",IF(AU3="","人数→",""))</f>
        <v/>
      </c>
      <c r="AM3" s="199"/>
      <c r="AN3" s="199"/>
      <c r="AO3" s="199"/>
      <c r="AP3" s="199"/>
      <c r="AQ3" s="199"/>
      <c r="AR3" s="199"/>
      <c r="AS3" s="199"/>
      <c r="AT3" s="200"/>
      <c r="AU3" s="116"/>
      <c r="AV3" s="116"/>
      <c r="AW3" s="116"/>
      <c r="AX3" s="116"/>
      <c r="AY3" s="116"/>
      <c r="AZ3" s="116"/>
      <c r="BA3" s="116"/>
      <c r="BB3" s="116"/>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row>
    <row r="4" spans="2:389" ht="21" hidden="1" customHeight="1" x14ac:dyDescent="0.15">
      <c r="D4" s="197" t="s">
        <v>179</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328"/>
      <c r="AU4" s="146">
        <f>SUM(DC14:DI23,AU2,BT14:BZ23,CH14:CN23,CV14:DB23)-SUM(所得計算!$AT$4:$BC$4)</f>
        <v>0</v>
      </c>
      <c r="AV4" s="146"/>
      <c r="AW4" s="146"/>
      <c r="AX4" s="146"/>
      <c r="AY4" s="146"/>
      <c r="AZ4" s="146"/>
      <c r="BA4" s="146"/>
      <c r="BB4" s="146"/>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row>
    <row r="5" spans="2:389" ht="21" hidden="1" customHeight="1" x14ac:dyDescent="0.15">
      <c r="D5" s="197" t="s">
        <v>94</v>
      </c>
      <c r="E5" s="198"/>
      <c r="F5" s="198"/>
      <c r="G5" s="198"/>
      <c r="H5" s="198"/>
      <c r="I5" s="198"/>
      <c r="J5" s="198"/>
      <c r="K5" s="198"/>
      <c r="L5" s="198"/>
      <c r="M5" s="198"/>
      <c r="N5" s="198"/>
      <c r="O5" s="328"/>
      <c r="P5" s="329">
        <f>IF(SUM($AU$3,$GD$24)=0,0,SUM($AU$3,$GD$24))</f>
        <v>0</v>
      </c>
      <c r="Q5" s="330"/>
      <c r="R5" s="330"/>
      <c r="S5" s="330"/>
      <c r="T5" s="330"/>
      <c r="U5" s="330"/>
      <c r="V5" s="331"/>
      <c r="W5" s="197" t="s">
        <v>95</v>
      </c>
      <c r="X5" s="198"/>
      <c r="Y5" s="198"/>
      <c r="Z5" s="198"/>
      <c r="AA5" s="198"/>
      <c r="AB5" s="198"/>
      <c r="AC5" s="198"/>
      <c r="AD5" s="198"/>
      <c r="AE5" s="198"/>
      <c r="AF5" s="198"/>
      <c r="AG5" s="198"/>
      <c r="AH5" s="198"/>
      <c r="AI5" s="198"/>
      <c r="AJ5" s="198"/>
      <c r="AK5" s="198"/>
      <c r="AL5" s="198"/>
      <c r="AM5" s="198"/>
      <c r="AN5" s="198"/>
      <c r="AO5" s="198"/>
      <c r="AP5" s="198"/>
      <c r="AQ5" s="198"/>
      <c r="AR5" s="198"/>
      <c r="AS5" s="198"/>
      <c r="AT5" s="328"/>
      <c r="AU5" s="332" t="str">
        <f>IF(国民健康保険税軽減早見表H26から!$AN$19="","",国民健康保険税軽減早見表H26から!$AN$19)</f>
        <v/>
      </c>
      <c r="AV5" s="332"/>
      <c r="AW5" s="332"/>
      <c r="AX5" s="332"/>
      <c r="AY5" s="332"/>
      <c r="AZ5" s="332"/>
      <c r="BA5" s="332"/>
      <c r="BB5" s="332"/>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row>
    <row r="6" spans="2:389" s="104" customFormat="1" ht="21" customHeight="1" x14ac:dyDescent="0.15">
      <c r="D6" s="103"/>
      <c r="E6" s="103"/>
      <c r="F6" s="103"/>
      <c r="G6" s="103"/>
      <c r="H6" s="103"/>
      <c r="I6" s="103"/>
      <c r="J6" s="103"/>
      <c r="K6" s="103"/>
      <c r="L6" s="103"/>
      <c r="M6" s="103"/>
      <c r="N6" s="103"/>
      <c r="O6" s="103"/>
      <c r="P6" s="109"/>
      <c r="Q6" s="109"/>
      <c r="R6" s="109"/>
      <c r="S6" s="109"/>
      <c r="T6" s="109"/>
      <c r="U6" s="109"/>
      <c r="V6" s="109"/>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10"/>
      <c r="AV6" s="110"/>
      <c r="AW6" s="110"/>
      <c r="AX6" s="110"/>
      <c r="AY6" s="110"/>
      <c r="AZ6" s="110"/>
      <c r="BA6" s="110"/>
      <c r="BB6" s="110"/>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row>
    <row r="7" spans="2:389" ht="21" customHeight="1" x14ac:dyDescent="0.15">
      <c r="BP7" s="99"/>
      <c r="CP7" s="106"/>
      <c r="CQ7" s="106"/>
      <c r="CR7" s="106"/>
      <c r="CS7" s="106"/>
      <c r="CT7" s="106"/>
      <c r="CU7" s="106"/>
      <c r="CV7" s="106"/>
      <c r="CW7" s="106"/>
      <c r="CX7" s="106"/>
      <c r="CY7" s="106"/>
      <c r="CZ7" s="106"/>
      <c r="DA7" s="106"/>
    </row>
    <row r="8" spans="2:389" ht="21" customHeight="1" x14ac:dyDescent="0.1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P8" s="358"/>
      <c r="CQ8" s="358"/>
      <c r="CR8" s="358"/>
      <c r="CS8" s="358"/>
      <c r="CT8" s="358"/>
      <c r="CU8" s="358"/>
      <c r="CV8" s="358"/>
      <c r="CW8" s="358"/>
      <c r="CX8" s="358"/>
      <c r="CY8" s="358"/>
      <c r="CZ8" s="358"/>
      <c r="DA8" s="358"/>
      <c r="DJ8" s="173"/>
      <c r="DK8" s="173"/>
      <c r="DL8" s="173"/>
      <c r="DM8" s="173"/>
      <c r="DN8" s="173"/>
      <c r="DO8" s="173"/>
      <c r="DP8" s="173"/>
      <c r="DY8" s="361"/>
      <c r="DZ8" s="361"/>
      <c r="EA8" s="361"/>
      <c r="EB8" s="361"/>
      <c r="EC8" s="361"/>
      <c r="ED8" s="361"/>
      <c r="EE8" s="361"/>
      <c r="EF8" s="361"/>
      <c r="EG8" s="361"/>
      <c r="EH8" s="361"/>
      <c r="EI8" s="361"/>
      <c r="EJ8" s="361"/>
      <c r="EK8" s="361"/>
    </row>
    <row r="9" spans="2:389" ht="21" customHeight="1" x14ac:dyDescent="0.1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P9" s="359"/>
      <c r="CQ9" s="359"/>
      <c r="CR9" s="359"/>
      <c r="CS9" s="359"/>
      <c r="CT9" s="359"/>
      <c r="CU9" s="359"/>
      <c r="CV9" s="359"/>
      <c r="CW9" s="359"/>
      <c r="CX9" s="360"/>
      <c r="CY9" s="360"/>
      <c r="CZ9" s="360"/>
      <c r="DA9" s="360"/>
      <c r="DJ9" s="173"/>
      <c r="DK9" s="173"/>
      <c r="DL9" s="173"/>
      <c r="DM9" s="173"/>
      <c r="DN9" s="173"/>
      <c r="DO9" s="173"/>
      <c r="DP9" s="173"/>
      <c r="DY9" s="361"/>
      <c r="DZ9" s="361"/>
      <c r="EA9" s="361"/>
      <c r="EB9" s="361"/>
      <c r="EC9" s="361"/>
      <c r="ED9" s="361"/>
      <c r="EE9" s="361"/>
      <c r="EF9" s="361"/>
      <c r="EG9" s="361"/>
      <c r="EH9" s="361"/>
      <c r="EI9" s="361"/>
      <c r="EJ9" s="361"/>
      <c r="EK9" s="361"/>
    </row>
    <row r="10" spans="2:389" ht="21" customHeight="1" x14ac:dyDescent="0.15">
      <c r="CW10" s="98"/>
      <c r="DJ10" s="171" t="str">
        <f>IF(DJ8="","","⇓")</f>
        <v/>
      </c>
      <c r="DK10" s="171"/>
      <c r="DL10" s="171"/>
      <c r="DM10" s="171"/>
      <c r="DN10" s="171"/>
      <c r="DO10" s="171"/>
      <c r="DP10" s="171"/>
      <c r="DY10" s="361"/>
      <c r="DZ10" s="361"/>
      <c r="EA10" s="361"/>
      <c r="EB10" s="361"/>
      <c r="EC10" s="361"/>
      <c r="ED10" s="361"/>
      <c r="EE10" s="361"/>
      <c r="EF10" s="361"/>
      <c r="EG10" s="361"/>
      <c r="EH10" s="361"/>
      <c r="EI10" s="361"/>
      <c r="EJ10" s="361"/>
      <c r="EK10" s="361"/>
      <c r="ET10" s="227" t="s">
        <v>106</v>
      </c>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9"/>
    </row>
    <row r="11" spans="2:389" ht="21" customHeight="1" x14ac:dyDescent="0.15">
      <c r="C11" s="1" t="s">
        <v>93</v>
      </c>
      <c r="DJ11" s="172"/>
      <c r="DK11" s="172"/>
      <c r="DL11" s="172"/>
      <c r="DM11" s="172"/>
      <c r="DN11" s="172"/>
      <c r="DO11" s="172"/>
      <c r="DP11" s="172"/>
      <c r="DY11" s="361"/>
      <c r="DZ11" s="361"/>
      <c r="EA11" s="361"/>
      <c r="EB11" s="361"/>
      <c r="EC11" s="361"/>
      <c r="ED11" s="361"/>
      <c r="EE11" s="361"/>
      <c r="EF11" s="361"/>
      <c r="EG11" s="361"/>
      <c r="EH11" s="361"/>
      <c r="EI11" s="361"/>
      <c r="EJ11" s="361"/>
      <c r="EK11" s="361"/>
      <c r="ET11" s="230"/>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31"/>
    </row>
    <row r="12" spans="2:389" ht="21" customHeight="1" x14ac:dyDescent="0.15">
      <c r="D12" s="131" t="s">
        <v>80</v>
      </c>
      <c r="E12" s="131"/>
      <c r="F12" s="131"/>
      <c r="G12" s="131"/>
      <c r="H12" s="131"/>
      <c r="I12" s="131"/>
      <c r="J12" s="131"/>
      <c r="K12" s="131" t="s">
        <v>22</v>
      </c>
      <c r="L12" s="131"/>
      <c r="M12" s="131"/>
      <c r="N12" s="131"/>
      <c r="O12" s="131"/>
      <c r="P12" s="131"/>
      <c r="Q12" s="131"/>
      <c r="R12" s="131" t="s">
        <v>13</v>
      </c>
      <c r="S12" s="131"/>
      <c r="T12" s="131"/>
      <c r="U12" s="185" t="s">
        <v>74</v>
      </c>
      <c r="V12" s="186"/>
      <c r="W12" s="187"/>
      <c r="X12" s="175" t="s">
        <v>0</v>
      </c>
      <c r="Y12" s="175"/>
      <c r="Z12" s="175"/>
      <c r="AA12" s="175"/>
      <c r="AB12" s="175"/>
      <c r="AC12" s="175"/>
      <c r="AD12" s="175"/>
      <c r="AE12" s="175" t="s">
        <v>1</v>
      </c>
      <c r="AF12" s="175"/>
      <c r="AG12" s="175"/>
      <c r="AH12" s="175"/>
      <c r="AI12" s="175"/>
      <c r="AJ12" s="175"/>
      <c r="AK12" s="175"/>
      <c r="AL12" s="241" t="s">
        <v>201</v>
      </c>
      <c r="AM12" s="241"/>
      <c r="AN12" s="241"/>
      <c r="AO12" s="255" t="s">
        <v>19</v>
      </c>
      <c r="AP12" s="255"/>
      <c r="AQ12" s="255"/>
      <c r="AR12" s="255" t="s">
        <v>73</v>
      </c>
      <c r="AS12" s="255"/>
      <c r="AT12" s="255"/>
      <c r="AU12" s="255"/>
      <c r="AV12" s="255"/>
      <c r="AW12" s="255"/>
      <c r="AX12" s="255"/>
      <c r="AY12" s="175" t="s">
        <v>3</v>
      </c>
      <c r="AZ12" s="175"/>
      <c r="BA12" s="175"/>
      <c r="BB12" s="175"/>
      <c r="BC12" s="175"/>
      <c r="BD12" s="175"/>
      <c r="BE12" s="175"/>
      <c r="BF12" s="262" t="s">
        <v>75</v>
      </c>
      <c r="BG12" s="263"/>
      <c r="BH12" s="263"/>
      <c r="BI12" s="263"/>
      <c r="BJ12" s="263"/>
      <c r="BK12" s="263"/>
      <c r="BL12" s="264"/>
      <c r="BM12" s="174" t="s">
        <v>2</v>
      </c>
      <c r="BN12" s="175"/>
      <c r="BO12" s="175"/>
      <c r="BP12" s="175"/>
      <c r="BQ12" s="175"/>
      <c r="BR12" s="175"/>
      <c r="BS12" s="175"/>
      <c r="BT12" s="241" t="s">
        <v>178</v>
      </c>
      <c r="BU12" s="241"/>
      <c r="BV12" s="241"/>
      <c r="BW12" s="241"/>
      <c r="BX12" s="241"/>
      <c r="BY12" s="241"/>
      <c r="BZ12" s="241"/>
      <c r="CA12" s="174" t="s">
        <v>183</v>
      </c>
      <c r="CB12" s="175"/>
      <c r="CC12" s="175"/>
      <c r="CD12" s="175"/>
      <c r="CE12" s="175"/>
      <c r="CF12" s="175"/>
      <c r="CG12" s="175"/>
      <c r="CH12" s="174" t="s">
        <v>182</v>
      </c>
      <c r="CI12" s="175"/>
      <c r="CJ12" s="175"/>
      <c r="CK12" s="175"/>
      <c r="CL12" s="175"/>
      <c r="CM12" s="175"/>
      <c r="CN12" s="175"/>
      <c r="CO12" s="174" t="s">
        <v>181</v>
      </c>
      <c r="CP12" s="175"/>
      <c r="CQ12" s="175"/>
      <c r="CR12" s="175"/>
      <c r="CS12" s="175"/>
      <c r="CT12" s="175"/>
      <c r="CU12" s="175"/>
      <c r="CV12" s="174" t="s">
        <v>184</v>
      </c>
      <c r="CW12" s="175"/>
      <c r="CX12" s="175"/>
      <c r="CY12" s="175"/>
      <c r="CZ12" s="175"/>
      <c r="DA12" s="175"/>
      <c r="DB12" s="175"/>
      <c r="DC12" s="256" t="s">
        <v>180</v>
      </c>
      <c r="DD12" s="257"/>
      <c r="DE12" s="257"/>
      <c r="DF12" s="257"/>
      <c r="DG12" s="257"/>
      <c r="DH12" s="257"/>
      <c r="DI12" s="258"/>
      <c r="DJ12" s="176" t="s">
        <v>213</v>
      </c>
      <c r="DK12" s="177"/>
      <c r="DL12" s="177"/>
      <c r="DM12" s="177"/>
      <c r="DN12" s="177"/>
      <c r="DO12" s="177"/>
      <c r="DP12" s="178"/>
      <c r="DY12" s="361"/>
      <c r="DZ12" s="361"/>
      <c r="EA12" s="361"/>
      <c r="EB12" s="361"/>
      <c r="EC12" s="361"/>
      <c r="ED12" s="361"/>
      <c r="EE12" s="361"/>
      <c r="EF12" s="361"/>
      <c r="EG12" s="361"/>
      <c r="EH12" s="361"/>
      <c r="EI12" s="361"/>
      <c r="EJ12" s="361"/>
      <c r="EK12" s="361"/>
      <c r="ET12" s="363" t="s">
        <v>89</v>
      </c>
      <c r="EU12" s="364"/>
      <c r="EV12" s="364"/>
      <c r="EW12" s="364"/>
      <c r="EX12" s="364"/>
      <c r="EY12" s="364"/>
      <c r="EZ12" s="364"/>
      <c r="FA12" s="364"/>
      <c r="FB12" s="364"/>
      <c r="FC12" s="364"/>
      <c r="FD12" s="364"/>
      <c r="FE12" s="364"/>
      <c r="FF12" s="364"/>
      <c r="FG12" s="364"/>
      <c r="FH12" s="364"/>
      <c r="FI12" s="364"/>
      <c r="FJ12" s="364"/>
      <c r="FK12" s="364"/>
      <c r="FL12" s="364"/>
      <c r="FM12" s="364"/>
      <c r="FN12" s="364"/>
      <c r="FO12" s="364"/>
      <c r="FP12" s="364"/>
      <c r="FQ12" s="364"/>
      <c r="FR12" s="364"/>
      <c r="FS12" s="364"/>
      <c r="FT12" s="364"/>
      <c r="FU12" s="364"/>
      <c r="FV12" s="364"/>
      <c r="FW12" s="364"/>
      <c r="FX12" s="364"/>
      <c r="FY12" s="364"/>
      <c r="FZ12" s="364"/>
      <c r="GA12" s="364"/>
      <c r="GB12" s="364"/>
      <c r="GC12" s="365"/>
      <c r="GD12" s="131" t="s">
        <v>87</v>
      </c>
      <c r="GE12" s="131"/>
      <c r="GF12" s="131"/>
      <c r="GG12" s="131"/>
      <c r="GH12" s="131" t="s">
        <v>88</v>
      </c>
      <c r="GI12" s="131"/>
      <c r="GJ12" s="131"/>
      <c r="GK12" s="131"/>
      <c r="GL12" s="185" t="s">
        <v>109</v>
      </c>
      <c r="GM12" s="186"/>
      <c r="GN12" s="187"/>
      <c r="GT12" s="128" t="s">
        <v>114</v>
      </c>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30"/>
      <c r="ID12" s="182" t="s">
        <v>99</v>
      </c>
      <c r="IE12" s="183"/>
      <c r="IF12" s="183"/>
      <c r="IG12" s="184"/>
      <c r="IH12" s="182" t="s">
        <v>100</v>
      </c>
      <c r="II12" s="183"/>
      <c r="IJ12" s="183"/>
      <c r="IK12" s="184"/>
      <c r="IN12" s="128" t="s">
        <v>115</v>
      </c>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29"/>
      <c r="JW12" s="130"/>
      <c r="JX12" s="182" t="s">
        <v>257</v>
      </c>
      <c r="JY12" s="183"/>
      <c r="JZ12" s="183"/>
      <c r="KA12" s="184"/>
      <c r="KB12" s="182" t="s">
        <v>100</v>
      </c>
      <c r="KC12" s="183"/>
      <c r="KD12" s="183"/>
      <c r="KE12" s="184"/>
      <c r="KH12" s="128" t="s">
        <v>116</v>
      </c>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29"/>
      <c r="LP12" s="129"/>
      <c r="LQ12" s="130"/>
      <c r="LR12" s="182" t="s">
        <v>99</v>
      </c>
      <c r="LS12" s="183"/>
      <c r="LT12" s="183"/>
      <c r="LU12" s="184"/>
      <c r="LV12" s="182" t="s">
        <v>100</v>
      </c>
      <c r="LW12" s="183"/>
      <c r="LX12" s="183"/>
      <c r="LY12" s="184"/>
      <c r="LZ12" s="185" t="s">
        <v>109</v>
      </c>
      <c r="MA12" s="186"/>
      <c r="MB12" s="187"/>
      <c r="ME12" s="128" t="s">
        <v>117</v>
      </c>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29"/>
      <c r="NI12" s="129"/>
      <c r="NJ12" s="129"/>
      <c r="NK12" s="129"/>
      <c r="NL12" s="129"/>
      <c r="NM12" s="129"/>
      <c r="NN12" s="130"/>
      <c r="NO12" s="182" t="s">
        <v>257</v>
      </c>
      <c r="NP12" s="183"/>
      <c r="NQ12" s="183"/>
      <c r="NR12" s="184"/>
      <c r="NS12" s="182" t="s">
        <v>100</v>
      </c>
      <c r="NT12" s="183"/>
      <c r="NU12" s="183"/>
      <c r="NV12" s="184"/>
      <c r="NW12" s="185" t="s">
        <v>109</v>
      </c>
      <c r="NX12" s="186"/>
      <c r="NY12" s="187"/>
    </row>
    <row r="13" spans="2:389" ht="21" customHeight="1" x14ac:dyDescent="0.15">
      <c r="D13" s="131"/>
      <c r="E13" s="131"/>
      <c r="F13" s="131"/>
      <c r="G13" s="131"/>
      <c r="H13" s="131"/>
      <c r="I13" s="131"/>
      <c r="J13" s="131"/>
      <c r="K13" s="131"/>
      <c r="L13" s="131"/>
      <c r="M13" s="131"/>
      <c r="N13" s="131"/>
      <c r="O13" s="131"/>
      <c r="P13" s="131"/>
      <c r="Q13" s="131"/>
      <c r="R13" s="131"/>
      <c r="S13" s="131"/>
      <c r="T13" s="131"/>
      <c r="U13" s="188"/>
      <c r="V13" s="189"/>
      <c r="W13" s="190"/>
      <c r="X13" s="175"/>
      <c r="Y13" s="175"/>
      <c r="Z13" s="175"/>
      <c r="AA13" s="175"/>
      <c r="AB13" s="175"/>
      <c r="AC13" s="175"/>
      <c r="AD13" s="175"/>
      <c r="AE13" s="175"/>
      <c r="AF13" s="175"/>
      <c r="AG13" s="175"/>
      <c r="AH13" s="175"/>
      <c r="AI13" s="175"/>
      <c r="AJ13" s="175"/>
      <c r="AK13" s="175"/>
      <c r="AL13" s="241"/>
      <c r="AM13" s="241"/>
      <c r="AN13" s="241"/>
      <c r="AO13" s="255"/>
      <c r="AP13" s="255"/>
      <c r="AQ13" s="255"/>
      <c r="AR13" s="255"/>
      <c r="AS13" s="255"/>
      <c r="AT13" s="255"/>
      <c r="AU13" s="255"/>
      <c r="AV13" s="255"/>
      <c r="AW13" s="255"/>
      <c r="AX13" s="255"/>
      <c r="AY13" s="175"/>
      <c r="AZ13" s="175"/>
      <c r="BA13" s="175"/>
      <c r="BB13" s="175"/>
      <c r="BC13" s="175"/>
      <c r="BD13" s="175"/>
      <c r="BE13" s="175"/>
      <c r="BF13" s="265"/>
      <c r="BG13" s="266"/>
      <c r="BH13" s="266"/>
      <c r="BI13" s="266"/>
      <c r="BJ13" s="266"/>
      <c r="BK13" s="266"/>
      <c r="BL13" s="267"/>
      <c r="BM13" s="175"/>
      <c r="BN13" s="175"/>
      <c r="BO13" s="175"/>
      <c r="BP13" s="175"/>
      <c r="BQ13" s="175"/>
      <c r="BR13" s="175"/>
      <c r="BS13" s="175"/>
      <c r="BT13" s="241"/>
      <c r="BU13" s="241"/>
      <c r="BV13" s="241"/>
      <c r="BW13" s="241"/>
      <c r="BX13" s="241"/>
      <c r="BY13" s="241"/>
      <c r="BZ13" s="241"/>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259"/>
      <c r="DD13" s="260"/>
      <c r="DE13" s="260"/>
      <c r="DF13" s="260"/>
      <c r="DG13" s="260"/>
      <c r="DH13" s="260"/>
      <c r="DI13" s="261"/>
      <c r="DJ13" s="179"/>
      <c r="DK13" s="180"/>
      <c r="DL13" s="180"/>
      <c r="DM13" s="180"/>
      <c r="DN13" s="180"/>
      <c r="DO13" s="180"/>
      <c r="DP13" s="181"/>
      <c r="DY13" s="119"/>
      <c r="DZ13" s="119"/>
      <c r="EA13" s="119"/>
      <c r="EB13" s="119"/>
      <c r="EC13" s="119"/>
      <c r="ED13" s="119"/>
      <c r="EE13" s="119"/>
      <c r="EF13" s="119"/>
      <c r="EG13" s="119"/>
      <c r="EH13" s="119"/>
      <c r="EI13" s="119"/>
      <c r="EJ13" s="119"/>
      <c r="EK13" s="119"/>
      <c r="ET13" s="191">
        <v>4</v>
      </c>
      <c r="EU13" s="192"/>
      <c r="EV13" s="193"/>
      <c r="EW13" s="191">
        <v>5</v>
      </c>
      <c r="EX13" s="192"/>
      <c r="EY13" s="193"/>
      <c r="EZ13" s="191">
        <v>6</v>
      </c>
      <c r="FA13" s="192"/>
      <c r="FB13" s="193"/>
      <c r="FC13" s="191">
        <v>7</v>
      </c>
      <c r="FD13" s="192"/>
      <c r="FE13" s="193"/>
      <c r="FF13" s="191">
        <v>8</v>
      </c>
      <c r="FG13" s="192"/>
      <c r="FH13" s="193"/>
      <c r="FI13" s="191">
        <v>9</v>
      </c>
      <c r="FJ13" s="192"/>
      <c r="FK13" s="193"/>
      <c r="FL13" s="191">
        <v>10</v>
      </c>
      <c r="FM13" s="192"/>
      <c r="FN13" s="193"/>
      <c r="FO13" s="191">
        <v>11</v>
      </c>
      <c r="FP13" s="192"/>
      <c r="FQ13" s="193"/>
      <c r="FR13" s="191">
        <v>12</v>
      </c>
      <c r="FS13" s="192"/>
      <c r="FT13" s="193"/>
      <c r="FU13" s="191">
        <v>1</v>
      </c>
      <c r="FV13" s="192"/>
      <c r="FW13" s="193"/>
      <c r="FX13" s="191">
        <v>2</v>
      </c>
      <c r="FY13" s="192"/>
      <c r="FZ13" s="193"/>
      <c r="GA13" s="191">
        <v>3</v>
      </c>
      <c r="GB13" s="192"/>
      <c r="GC13" s="193"/>
      <c r="GD13" s="131"/>
      <c r="GE13" s="131"/>
      <c r="GF13" s="131"/>
      <c r="GG13" s="131"/>
      <c r="GH13" s="131"/>
      <c r="GI13" s="131"/>
      <c r="GJ13" s="131"/>
      <c r="GK13" s="131"/>
      <c r="GL13" s="188"/>
      <c r="GM13" s="189"/>
      <c r="GN13" s="190"/>
      <c r="GT13" s="191">
        <v>4</v>
      </c>
      <c r="GU13" s="192"/>
      <c r="GV13" s="193"/>
      <c r="GW13" s="191">
        <v>5</v>
      </c>
      <c r="GX13" s="192"/>
      <c r="GY13" s="193"/>
      <c r="GZ13" s="191">
        <v>6</v>
      </c>
      <c r="HA13" s="192"/>
      <c r="HB13" s="193"/>
      <c r="HC13" s="191">
        <v>7</v>
      </c>
      <c r="HD13" s="192"/>
      <c r="HE13" s="193"/>
      <c r="HF13" s="191">
        <v>8</v>
      </c>
      <c r="HG13" s="192"/>
      <c r="HH13" s="193"/>
      <c r="HI13" s="191">
        <v>9</v>
      </c>
      <c r="HJ13" s="192"/>
      <c r="HK13" s="193"/>
      <c r="HL13" s="191">
        <v>10</v>
      </c>
      <c r="HM13" s="192"/>
      <c r="HN13" s="193"/>
      <c r="HO13" s="191">
        <v>11</v>
      </c>
      <c r="HP13" s="192"/>
      <c r="HQ13" s="193"/>
      <c r="HR13" s="191">
        <v>12</v>
      </c>
      <c r="HS13" s="192"/>
      <c r="HT13" s="193"/>
      <c r="HU13" s="191">
        <v>1</v>
      </c>
      <c r="HV13" s="192"/>
      <c r="HW13" s="193"/>
      <c r="HX13" s="191">
        <v>2</v>
      </c>
      <c r="HY13" s="192"/>
      <c r="HZ13" s="193"/>
      <c r="IA13" s="191">
        <v>3</v>
      </c>
      <c r="IB13" s="192"/>
      <c r="IC13" s="193"/>
      <c r="ID13" s="128" t="s">
        <v>98</v>
      </c>
      <c r="IE13" s="129"/>
      <c r="IF13" s="129"/>
      <c r="IG13" s="130"/>
      <c r="IH13" s="128" t="s">
        <v>98</v>
      </c>
      <c r="II13" s="129"/>
      <c r="IJ13" s="129"/>
      <c r="IK13" s="130"/>
      <c r="IN13" s="191">
        <v>4</v>
      </c>
      <c r="IO13" s="192"/>
      <c r="IP13" s="193"/>
      <c r="IQ13" s="191">
        <v>5</v>
      </c>
      <c r="IR13" s="192"/>
      <c r="IS13" s="193"/>
      <c r="IT13" s="191">
        <v>6</v>
      </c>
      <c r="IU13" s="192"/>
      <c r="IV13" s="193"/>
      <c r="IW13" s="191">
        <v>7</v>
      </c>
      <c r="IX13" s="192"/>
      <c r="IY13" s="193"/>
      <c r="IZ13" s="191">
        <v>8</v>
      </c>
      <c r="JA13" s="192"/>
      <c r="JB13" s="193"/>
      <c r="JC13" s="191">
        <v>9</v>
      </c>
      <c r="JD13" s="192"/>
      <c r="JE13" s="193"/>
      <c r="JF13" s="191">
        <v>10</v>
      </c>
      <c r="JG13" s="192"/>
      <c r="JH13" s="193"/>
      <c r="JI13" s="191">
        <v>11</v>
      </c>
      <c r="JJ13" s="192"/>
      <c r="JK13" s="193"/>
      <c r="JL13" s="191">
        <v>12</v>
      </c>
      <c r="JM13" s="192"/>
      <c r="JN13" s="193"/>
      <c r="JO13" s="191">
        <v>1</v>
      </c>
      <c r="JP13" s="192"/>
      <c r="JQ13" s="193"/>
      <c r="JR13" s="191">
        <v>2</v>
      </c>
      <c r="JS13" s="192"/>
      <c r="JT13" s="193"/>
      <c r="JU13" s="191">
        <v>3</v>
      </c>
      <c r="JV13" s="192"/>
      <c r="JW13" s="193"/>
      <c r="JX13" s="128" t="s">
        <v>98</v>
      </c>
      <c r="JY13" s="129"/>
      <c r="JZ13" s="129"/>
      <c r="KA13" s="130"/>
      <c r="KB13" s="128" t="s">
        <v>98</v>
      </c>
      <c r="KC13" s="129"/>
      <c r="KD13" s="129"/>
      <c r="KE13" s="130"/>
      <c r="KH13" s="191">
        <v>4</v>
      </c>
      <c r="KI13" s="192"/>
      <c r="KJ13" s="193"/>
      <c r="KK13" s="191">
        <v>5</v>
      </c>
      <c r="KL13" s="192"/>
      <c r="KM13" s="193"/>
      <c r="KN13" s="191">
        <v>6</v>
      </c>
      <c r="KO13" s="192"/>
      <c r="KP13" s="193"/>
      <c r="KQ13" s="191">
        <v>7</v>
      </c>
      <c r="KR13" s="192"/>
      <c r="KS13" s="193"/>
      <c r="KT13" s="191">
        <v>8</v>
      </c>
      <c r="KU13" s="192"/>
      <c r="KV13" s="193"/>
      <c r="KW13" s="191">
        <v>9</v>
      </c>
      <c r="KX13" s="192"/>
      <c r="KY13" s="193"/>
      <c r="KZ13" s="191">
        <v>10</v>
      </c>
      <c r="LA13" s="192"/>
      <c r="LB13" s="193"/>
      <c r="LC13" s="191">
        <v>11</v>
      </c>
      <c r="LD13" s="192"/>
      <c r="LE13" s="193"/>
      <c r="LF13" s="191">
        <v>12</v>
      </c>
      <c r="LG13" s="192"/>
      <c r="LH13" s="193"/>
      <c r="LI13" s="191">
        <v>1</v>
      </c>
      <c r="LJ13" s="192"/>
      <c r="LK13" s="193"/>
      <c r="LL13" s="191">
        <v>2</v>
      </c>
      <c r="LM13" s="192"/>
      <c r="LN13" s="193"/>
      <c r="LO13" s="191">
        <v>3</v>
      </c>
      <c r="LP13" s="192"/>
      <c r="LQ13" s="193"/>
      <c r="LR13" s="128" t="s">
        <v>98</v>
      </c>
      <c r="LS13" s="129"/>
      <c r="LT13" s="129"/>
      <c r="LU13" s="130"/>
      <c r="LV13" s="128" t="s">
        <v>98</v>
      </c>
      <c r="LW13" s="129"/>
      <c r="LX13" s="129"/>
      <c r="LY13" s="130"/>
      <c r="LZ13" s="188"/>
      <c r="MA13" s="189"/>
      <c r="MB13" s="190"/>
      <c r="ME13" s="191">
        <v>4</v>
      </c>
      <c r="MF13" s="192"/>
      <c r="MG13" s="193"/>
      <c r="MH13" s="191">
        <v>5</v>
      </c>
      <c r="MI13" s="192"/>
      <c r="MJ13" s="193"/>
      <c r="MK13" s="191">
        <v>6</v>
      </c>
      <c r="ML13" s="192"/>
      <c r="MM13" s="193"/>
      <c r="MN13" s="191">
        <v>7</v>
      </c>
      <c r="MO13" s="192"/>
      <c r="MP13" s="193"/>
      <c r="MQ13" s="191">
        <v>8</v>
      </c>
      <c r="MR13" s="192"/>
      <c r="MS13" s="193"/>
      <c r="MT13" s="191">
        <v>9</v>
      </c>
      <c r="MU13" s="192"/>
      <c r="MV13" s="193"/>
      <c r="MW13" s="191">
        <v>10</v>
      </c>
      <c r="MX13" s="192"/>
      <c r="MY13" s="193"/>
      <c r="MZ13" s="191">
        <v>11</v>
      </c>
      <c r="NA13" s="192"/>
      <c r="NB13" s="193"/>
      <c r="NC13" s="191">
        <v>12</v>
      </c>
      <c r="ND13" s="192"/>
      <c r="NE13" s="193"/>
      <c r="NF13" s="191">
        <v>1</v>
      </c>
      <c r="NG13" s="192"/>
      <c r="NH13" s="193"/>
      <c r="NI13" s="191">
        <v>2</v>
      </c>
      <c r="NJ13" s="192"/>
      <c r="NK13" s="193"/>
      <c r="NL13" s="191">
        <v>3</v>
      </c>
      <c r="NM13" s="192"/>
      <c r="NN13" s="193"/>
      <c r="NO13" s="128" t="s">
        <v>98</v>
      </c>
      <c r="NP13" s="129"/>
      <c r="NQ13" s="129"/>
      <c r="NR13" s="130"/>
      <c r="NS13" s="128" t="s">
        <v>98</v>
      </c>
      <c r="NT13" s="129"/>
      <c r="NU13" s="129"/>
      <c r="NV13" s="130"/>
      <c r="NW13" s="188"/>
      <c r="NX13" s="189"/>
      <c r="NY13" s="190"/>
    </row>
    <row r="14" spans="2:389" ht="21" customHeight="1" x14ac:dyDescent="0.15">
      <c r="B14" s="162">
        <v>1</v>
      </c>
      <c r="C14" s="163"/>
      <c r="D14" s="237"/>
      <c r="E14" s="237"/>
      <c r="F14" s="237"/>
      <c r="G14" s="237"/>
      <c r="H14" s="237"/>
      <c r="I14" s="237"/>
      <c r="J14" s="237"/>
      <c r="K14" s="238"/>
      <c r="L14" s="239"/>
      <c r="M14" s="239"/>
      <c r="N14" s="239"/>
      <c r="O14" s="239"/>
      <c r="P14" s="239"/>
      <c r="Q14" s="240"/>
      <c r="R14" s="156" t="str">
        <f>IF(AND($U14="",$K14=""),"",IF($U14="",所得計算!$I6,$U14))</f>
        <v/>
      </c>
      <c r="S14" s="156"/>
      <c r="T14" s="156"/>
      <c r="U14" s="232"/>
      <c r="V14" s="232"/>
      <c r="W14" s="232"/>
      <c r="X14" s="116"/>
      <c r="Y14" s="116"/>
      <c r="Z14" s="116"/>
      <c r="AA14" s="116"/>
      <c r="AB14" s="116"/>
      <c r="AC14" s="116"/>
      <c r="AD14" s="116"/>
      <c r="AE14" s="233" t="str">
        <f>IF(所得計算!AI$4="","",所得計算!AI$4)</f>
        <v/>
      </c>
      <c r="AF14" s="233"/>
      <c r="AG14" s="233"/>
      <c r="AH14" s="233"/>
      <c r="AI14" s="233"/>
      <c r="AJ14" s="233"/>
      <c r="AK14" s="233"/>
      <c r="AL14" s="242"/>
      <c r="AM14" s="242"/>
      <c r="AN14" s="242"/>
      <c r="AO14" s="232"/>
      <c r="AP14" s="232"/>
      <c r="AQ14" s="232"/>
      <c r="AR14" s="233" t="str">
        <f t="shared" ref="AR14:AR23" si="0">IF($AE14="","",IF($AO14=1,ROUNDDOWN(SUM($AE14)*0.3,0),""))</f>
        <v/>
      </c>
      <c r="AS14" s="233"/>
      <c r="AT14" s="233"/>
      <c r="AU14" s="233"/>
      <c r="AV14" s="233"/>
      <c r="AW14" s="233"/>
      <c r="AX14" s="233"/>
      <c r="AY14" s="116"/>
      <c r="AZ14" s="116"/>
      <c r="BA14" s="116"/>
      <c r="BB14" s="116"/>
      <c r="BC14" s="116"/>
      <c r="BD14" s="116"/>
      <c r="BE14" s="116"/>
      <c r="BF14" s="234" t="str">
        <f>IF(所得計算!AI$23="","",所得計算!AI$23)</f>
        <v/>
      </c>
      <c r="BG14" s="235"/>
      <c r="BH14" s="235"/>
      <c r="BI14" s="235"/>
      <c r="BJ14" s="235"/>
      <c r="BK14" s="235"/>
      <c r="BL14" s="23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57" t="str">
        <f t="shared" ref="DC14:DC23" si="1">IF(R14="","",IF(AO14=1,SUM(AR14,BF14,BM14,CA14,CO14)-SUM(CV14),SUM(AE14,BF14,BM14,CA14,CO14)-SUM(CV14)))</f>
        <v/>
      </c>
      <c r="DD14" s="157"/>
      <c r="DE14" s="157"/>
      <c r="DF14" s="157"/>
      <c r="DG14" s="158"/>
      <c r="DH14" s="158"/>
      <c r="DI14" s="158"/>
      <c r="DJ14" s="116"/>
      <c r="DK14" s="116"/>
      <c r="DL14" s="116"/>
      <c r="DM14" s="116"/>
      <c r="DN14" s="116"/>
      <c r="DO14" s="116"/>
      <c r="DP14" s="116"/>
      <c r="DQ14" s="117" t="str">
        <f t="shared" ref="DQ14:DQ23" si="2">IF(AND(D14&lt;&gt;"",K14="",U14=""),"生年月日又は年齢",IF(AND(D14="",OR(K14&lt;&gt;"",U14&lt;&gt;"")),"氏名は必要",""))</f>
        <v/>
      </c>
      <c r="DR14" s="118"/>
      <c r="DS14" s="118"/>
      <c r="DT14" s="118"/>
      <c r="DU14" s="118"/>
      <c r="DV14" s="118"/>
      <c r="DW14" s="118"/>
      <c r="DX14" s="118"/>
      <c r="DY14" s="118" t="str">
        <f>IF(OR(AND(SUM($AL14)=1,SUM($X14)&lt;=8500000),AND(SUM($AL14)=1,SUM($X14)&gt;8500000,SUM($BF14)&gt;0)),"所得金額調整控除１？",IF(OR(AND(SUM($AL14)=2,OR(SUM(所得計算!$BE$5:$BE$15)=0,SUM($BF14)=0)),AND(SUM($AL14)=2,OR(SUM($X14)&gt;8500000,SUM($BF14)=0))),"所得金額調整控除２？",IF(AND(SUM($AL14)=3,OR(SUM($X14)&lt;=8500000,SUM($BF14)=0)),"所得金額調整控除３？",IF(AND($AL14="",OR(SUM($X14)&gt;8500000,AND(SUM(所得計算!$BE$5:$BE$15)&gt;0,SUM($BF14)&gt;0))),"所得金額調整控除サイン不要？",""))))</f>
        <v/>
      </c>
      <c r="DZ14" s="118"/>
      <c r="EA14" s="118"/>
      <c r="EB14" s="118"/>
      <c r="EC14" s="118"/>
      <c r="ED14" s="118"/>
      <c r="EE14" s="118"/>
      <c r="EF14" s="118"/>
      <c r="EG14" s="118"/>
      <c r="EH14" s="118"/>
      <c r="EI14" s="118"/>
      <c r="EJ14" s="118"/>
      <c r="EK14" s="118"/>
      <c r="ER14" s="162">
        <v>1</v>
      </c>
      <c r="ES14" s="163"/>
      <c r="ET14" s="246"/>
      <c r="EU14" s="246"/>
      <c r="EV14" s="246"/>
      <c r="EW14" s="243"/>
      <c r="EX14" s="244"/>
      <c r="EY14" s="245"/>
      <c r="EZ14" s="243"/>
      <c r="FA14" s="244"/>
      <c r="FB14" s="245"/>
      <c r="FC14" s="243"/>
      <c r="FD14" s="244"/>
      <c r="FE14" s="245"/>
      <c r="FF14" s="243"/>
      <c r="FG14" s="244"/>
      <c r="FH14" s="245"/>
      <c r="FI14" s="243"/>
      <c r="FJ14" s="244"/>
      <c r="FK14" s="245"/>
      <c r="FL14" s="243"/>
      <c r="FM14" s="244"/>
      <c r="FN14" s="245"/>
      <c r="FO14" s="243"/>
      <c r="FP14" s="244"/>
      <c r="FQ14" s="245"/>
      <c r="FR14" s="243"/>
      <c r="FS14" s="244"/>
      <c r="FT14" s="245"/>
      <c r="FU14" s="243"/>
      <c r="FV14" s="244"/>
      <c r="FW14" s="245"/>
      <c r="FX14" s="243"/>
      <c r="FY14" s="244"/>
      <c r="FZ14" s="245"/>
      <c r="GA14" s="243"/>
      <c r="GB14" s="244"/>
      <c r="GC14" s="245"/>
      <c r="GD14" s="156" t="str">
        <f t="shared" ref="GD14:GD23" si="3">IF(D14="","",IF(COUNTIF(ET14:GC14,"○")=0,12,COUNTIF(ET14:GC14,"○")))</f>
        <v/>
      </c>
      <c r="GE14" s="156"/>
      <c r="GF14" s="156"/>
      <c r="GG14" s="156"/>
      <c r="GH14" s="247" t="str">
        <f>IF(SUM(GD14:GG23)=0,"",IF(MAX(GD14:GG23)&gt;=12,12,SUM(ET24:GC24)))</f>
        <v/>
      </c>
      <c r="GI14" s="248"/>
      <c r="GJ14" s="248"/>
      <c r="GK14" s="249"/>
      <c r="GL14" s="207"/>
      <c r="GM14" s="208"/>
      <c r="GN14" s="209"/>
      <c r="GO14" s="201" t="str">
        <f t="shared" ref="GO14" si="4">IF($GL14="","",IF(HLOOKUP($GL14,$GT$13:$IC$23,2,FALSE)&gt;=65,"","65未到達"))</f>
        <v/>
      </c>
      <c r="GP14" s="202"/>
      <c r="GQ14" s="202"/>
      <c r="GR14" s="202"/>
      <c r="GS14" s="203"/>
      <c r="GT14" s="156" t="str">
        <f>IF($R14="","",IF($U14="",IF(EOMONTH(VALUE("R"&amp;基本項目!$B$3&amp;"."&amp;ET$13&amp;".1"),0)&lt;$K14,"",DATEDIF($K14-1,EOMONTH(VALUE("R"&amp;基本項目!$B$3&amp;"."&amp;ET$13&amp;".1")-1,1),"Y")),$U14))</f>
        <v/>
      </c>
      <c r="GU14" s="156"/>
      <c r="GV14" s="156"/>
      <c r="GW14" s="156" t="str">
        <f>IF($R14="","",IF($U14="",IF(EOMONTH(VALUE("R"&amp;基本項目!$B$3&amp;"."&amp;EW$13&amp;".1"),0)&lt;$K14,"",DATEDIF($K14-1,EOMONTH(VALUE("R"&amp;基本項目!$B$3&amp;"."&amp;EW$13&amp;".1")-1,1),"Y")),$U14))</f>
        <v/>
      </c>
      <c r="GX14" s="156"/>
      <c r="GY14" s="156"/>
      <c r="GZ14" s="156" t="str">
        <f>IF($R14="","",IF($U14="",IF(EOMONTH(VALUE("R"&amp;基本項目!$B$3&amp;"."&amp;EZ$13&amp;".1"),0)&lt;$K14,"",DATEDIF($K14-1,EOMONTH(VALUE("R"&amp;基本項目!$B$3&amp;"."&amp;EZ$13&amp;".1")-1,1),"Y")),$U14))</f>
        <v/>
      </c>
      <c r="HA14" s="156"/>
      <c r="HB14" s="156"/>
      <c r="HC14" s="156" t="str">
        <f>IF($R14="","",IF($U14="",IF(EOMONTH(VALUE("R"&amp;基本項目!$B$3&amp;"."&amp;FC$13&amp;".1"),0)&lt;$K14,"",DATEDIF($K14-1,EOMONTH(VALUE("R"&amp;基本項目!$B$3&amp;"."&amp;FC$13&amp;".1")-1,1),"Y")),$U14))</f>
        <v/>
      </c>
      <c r="HD14" s="156"/>
      <c r="HE14" s="156"/>
      <c r="HF14" s="156" t="str">
        <f>IF($R14="","",IF($U14="",IF(EOMONTH(VALUE("R"&amp;基本項目!$B$3&amp;"."&amp;FF$13&amp;".1"),0)&lt;$K14,"",DATEDIF($K14-1,EOMONTH(VALUE("R"&amp;基本項目!$B$3&amp;"."&amp;FF$13&amp;".1")-1,1),"Y")),$U14))</f>
        <v/>
      </c>
      <c r="HG14" s="156"/>
      <c r="HH14" s="156"/>
      <c r="HI14" s="156" t="str">
        <f>IF($R14="","",IF($U14="",IF(EOMONTH(VALUE("R"&amp;基本項目!$B$3&amp;"."&amp;FI$13&amp;".1"),0)&lt;$K14,"",DATEDIF($K14-1,EOMONTH(VALUE("R"&amp;基本項目!$B$3&amp;"."&amp;FI$13&amp;".1")-1,1),"Y")),$U14))</f>
        <v/>
      </c>
      <c r="HJ14" s="156"/>
      <c r="HK14" s="156"/>
      <c r="HL14" s="156" t="str">
        <f>IF($R14="","",IF($U14="",IF(EOMONTH(VALUE("R"&amp;基本項目!$B$3&amp;"."&amp;FL$13&amp;".1"),0)&lt;$K14,"",DATEDIF($K14-1,EOMONTH(VALUE("R"&amp;基本項目!$B$3&amp;"."&amp;FL$13&amp;".1")-1,1),"Y")),$U14))</f>
        <v/>
      </c>
      <c r="HM14" s="156"/>
      <c r="HN14" s="156"/>
      <c r="HO14" s="156" t="str">
        <f>IF($R14="","",IF($U14="",IF(EOMONTH(VALUE("R"&amp;基本項目!$B$3&amp;"."&amp;FO$13&amp;".1"),0)&lt;$K14,"",DATEDIF($K14-1,EOMONTH(VALUE("R"&amp;基本項目!$B$3&amp;"."&amp;FO$13&amp;".1")-1,1),"Y")),$U14))</f>
        <v/>
      </c>
      <c r="HP14" s="156"/>
      <c r="HQ14" s="156"/>
      <c r="HR14" s="156" t="str">
        <f>IF($R14="","",IF($U14="",IF(EOMONTH(VALUE("R"&amp;基本項目!$B$3&amp;"."&amp;FR$13&amp;".1"),0)&lt;$K14,"",DATEDIF($K14-1,EOMONTH(VALUE("R"&amp;基本項目!$B$3&amp;"."&amp;FR$13&amp;".1")-1,1),"Y")),$U14))</f>
        <v/>
      </c>
      <c r="HS14" s="156"/>
      <c r="HT14" s="156"/>
      <c r="HU14" s="156" t="str">
        <f>IF($R14="","",IF($U14="",IF(EOMONTH(VALUE("R"&amp;基本項目!$B$3+1&amp;"."&amp;FU$13&amp;".1"),0)&lt;$K14,"",DATEDIF($K14-1,EOMONTH(VALUE("R"&amp;基本項目!$B$3+1&amp;"."&amp;FU$13&amp;".1")-1,1),"Y")),$U14))</f>
        <v/>
      </c>
      <c r="HV14" s="156"/>
      <c r="HW14" s="156"/>
      <c r="HX14" s="156" t="str">
        <f>IF($R14="","",IF($U14="",IF(EOMONTH(VALUE("R"&amp;基本項目!$B$3+1&amp;"."&amp;FX$13&amp;".1"),0)&lt;$K14,"",DATEDIF($K14-1,EOMONTH(VALUE("R"&amp;基本項目!$B$3+1&amp;"."&amp;FX$13&amp;".1")-1,1),"Y")),$U14))</f>
        <v/>
      </c>
      <c r="HY14" s="156"/>
      <c r="HZ14" s="156"/>
      <c r="IA14" s="156" t="str">
        <f>IF($R14="","",IF($U14="",IF(EOMONTH(VALUE("R"&amp;基本項目!$B$3+1&amp;"."&amp;GA$13&amp;".1"),0)&lt;$K14,"",DATEDIF($K14-1,EOMONTH(VALUE("R"&amp;基本項目!$B$3+1&amp;"."&amp;GA$13&amp;".1")-1,1),"Y")),$U14))</f>
        <v/>
      </c>
      <c r="IB14" s="156"/>
      <c r="IC14" s="156"/>
      <c r="ID14" s="156" t="str">
        <f t="shared" ref="ID14:ID23" si="5">IF($R14="","",SUMPRODUCT(($GT14:$IC14&lt;65)*($GT14:$IC14&gt;=40)))</f>
        <v/>
      </c>
      <c r="IE14" s="156"/>
      <c r="IF14" s="156"/>
      <c r="IG14" s="156"/>
      <c r="IH14" s="156" t="str">
        <f t="shared" ref="IH14:IH23" si="6">IF($R14="","",COUNTIF($GT14:$IC14,"&lt;75"))</f>
        <v/>
      </c>
      <c r="II14" s="156"/>
      <c r="IJ14" s="156"/>
      <c r="IK14" s="156"/>
      <c r="IN14" s="156" t="str">
        <f>IF($R14="","",IF($U14="",IF(EOMONTH(VALUE("R"&amp;基本項目!$B$3&amp;"."&amp;ET$13&amp;".1"),0)&lt;$K14,"",DATEDIF($K14,EOMONTH(VALUE("R"&amp;基本項目!$B$3&amp;"."&amp;ET$13&amp;".1")-1,1),"Y")),$U14))</f>
        <v/>
      </c>
      <c r="IO14" s="156"/>
      <c r="IP14" s="156"/>
      <c r="IQ14" s="156" t="str">
        <f>IF($R14="","",IF($U14="",IF(EOMONTH(VALUE("R"&amp;基本項目!$B$3&amp;"."&amp;EW$13&amp;".1"),0)&lt;$K14,"",DATEDIF($K14,EOMONTH(VALUE("R"&amp;基本項目!$B$3&amp;"."&amp;EW$13&amp;".1")-1,1),"Y")),$U14))</f>
        <v/>
      </c>
      <c r="IR14" s="156"/>
      <c r="IS14" s="156"/>
      <c r="IT14" s="156" t="str">
        <f>IF($R14="","",IF($U14="",IF(EOMONTH(VALUE("R"&amp;基本項目!$B$3&amp;"."&amp;EZ$13&amp;".1"),0)&lt;$K14,"",DATEDIF($K14,EOMONTH(VALUE("R"&amp;基本項目!$B$3&amp;"."&amp;EZ$13&amp;".1")-1,1),"Y")),$U14))</f>
        <v/>
      </c>
      <c r="IU14" s="156"/>
      <c r="IV14" s="156"/>
      <c r="IW14" s="156" t="str">
        <f>IF($R14="","",IF($U14="",IF(EOMONTH(VALUE("R"&amp;基本項目!$B$3&amp;"."&amp;FC$13&amp;".1"),0)&lt;$K14,"",DATEDIF($K14,EOMONTH(VALUE("R"&amp;基本項目!$B$3&amp;"."&amp;FC$13&amp;".1")-1,1),"Y")),$U14))</f>
        <v/>
      </c>
      <c r="IX14" s="156"/>
      <c r="IY14" s="156"/>
      <c r="IZ14" s="156" t="str">
        <f>IF($R14="","",IF($U14="",IF(EOMONTH(VALUE("R"&amp;基本項目!$B$3&amp;"."&amp;FF$13&amp;".1"),0)&lt;$K14,"",DATEDIF($K14,EOMONTH(VALUE("R"&amp;基本項目!$B$3&amp;"."&amp;FF$13&amp;".1")-1,1),"Y")),$U14))</f>
        <v/>
      </c>
      <c r="JA14" s="156"/>
      <c r="JB14" s="156"/>
      <c r="JC14" s="156" t="str">
        <f>IF($R14="","",IF($U14="",IF(EOMONTH(VALUE("R"&amp;基本項目!$B$3&amp;"."&amp;FI$13&amp;".1"),0)&lt;$K14,"",DATEDIF($K14,EOMONTH(VALUE("R"&amp;基本項目!$B$3&amp;"."&amp;FI$13&amp;".1")-1,1),"Y")),$U14))</f>
        <v/>
      </c>
      <c r="JD14" s="156"/>
      <c r="JE14" s="156"/>
      <c r="JF14" s="156" t="str">
        <f>IF($R14="","",IF($U14="",IF(EOMONTH(VALUE("R"&amp;基本項目!$B$3&amp;"."&amp;FL$13&amp;".1"),0)&lt;$K14,"",DATEDIF($K14,EOMONTH(VALUE("R"&amp;基本項目!$B$3&amp;"."&amp;FL$13&amp;".1")-1,1),"Y")),$U14))</f>
        <v/>
      </c>
      <c r="JG14" s="156"/>
      <c r="JH14" s="156"/>
      <c r="JI14" s="156" t="str">
        <f>IF($R14="","",IF($U14="",IF(EOMONTH(VALUE("R"&amp;基本項目!$B$3&amp;"."&amp;FO$13&amp;".1"),0)&lt;$K14,"",DATEDIF($K14,EOMONTH(VALUE("R"&amp;基本項目!$B$3&amp;"."&amp;FO$13&amp;".1")-1,1),"Y")),$U14))</f>
        <v/>
      </c>
      <c r="JJ14" s="156"/>
      <c r="JK14" s="156"/>
      <c r="JL14" s="156" t="str">
        <f>IF($R14="","",IF($U14="",IF(EOMONTH(VALUE("R"&amp;基本項目!$B$3&amp;"."&amp;FR$13&amp;".1"),0)&lt;$K14,"",DATEDIF($K14,EOMONTH(VALUE("R"&amp;基本項目!$B$3&amp;"."&amp;FR$13&amp;".1")-1,1),"Y")),$U14))</f>
        <v/>
      </c>
      <c r="JM14" s="156"/>
      <c r="JN14" s="156"/>
      <c r="JO14" s="156" t="str">
        <f>IF($R14="","",IF($U14="",IF(EOMONTH(VALUE("R"&amp;基本項目!$B$3+1&amp;"."&amp;FU$13&amp;".1"),0)&lt;$K14,"",DATEDIF($K14,EOMONTH(VALUE("R"&amp;基本項目!$B$3+1&amp;"."&amp;FU$13&amp;".1")-1,1),"Y")),$U14))</f>
        <v/>
      </c>
      <c r="JP14" s="156"/>
      <c r="JQ14" s="156"/>
      <c r="JR14" s="156" t="str">
        <f>IF($R14="","",IF($U14="",IF(EOMONTH(VALUE("R"&amp;基本項目!$B$3+1&amp;"."&amp;FX$13&amp;".1"),0)&lt;$K14,"",DATEDIF($K14,EOMONTH(VALUE("R"&amp;基本項目!$B$3+1&amp;"."&amp;FX$13&amp;".1")-1,1),"Y")),$U14))</f>
        <v/>
      </c>
      <c r="JS14" s="156"/>
      <c r="JT14" s="156"/>
      <c r="JU14" s="156" t="str">
        <f>IF($R14="","",IF($U14="",IF(EOMONTH(VALUE("R"&amp;基本項目!$B$3+1&amp;"."&amp;GA$13&amp;".1"),0)&lt;$K14,"",DATEDIF($K14,EOMONTH(VALUE("R"&amp;基本項目!$B$3+1&amp;"."&amp;GA$13&amp;".1")-1,1),"Y")),$U14))</f>
        <v/>
      </c>
      <c r="JV14" s="156"/>
      <c r="JW14" s="156"/>
      <c r="JX14" s="156" t="str">
        <f t="shared" ref="JX14:JX23" si="7">IF($R14="","",COUNTIF($IN14:$JW14,"&gt;=75"))</f>
        <v/>
      </c>
      <c r="JY14" s="156"/>
      <c r="JZ14" s="156"/>
      <c r="KA14" s="156"/>
      <c r="KB14" s="156" t="str">
        <f t="shared" ref="KB14:KB23" si="8">IF($R14="","",COUNTIF($IN14:$JW14,"&lt;75"))</f>
        <v/>
      </c>
      <c r="KC14" s="156"/>
      <c r="KD14" s="156"/>
      <c r="KE14" s="156"/>
      <c r="KH14" s="156" t="str">
        <f t="shared" ref="KH14:KH23" si="9">IF(SUM($GD14)=12,GT14,IF(SUM($GD14)=0,"",IF(ET14="","",GT14)))</f>
        <v/>
      </c>
      <c r="KI14" s="156"/>
      <c r="KJ14" s="156"/>
      <c r="KK14" s="156" t="str">
        <f t="shared" ref="KK14:KK23" si="10">IF(SUM($GD14)=12,GW14,IF(SUM($GD14)=0,"",IF(EW14="","",GW14)))</f>
        <v/>
      </c>
      <c r="KL14" s="156"/>
      <c r="KM14" s="156"/>
      <c r="KN14" s="156" t="str">
        <f t="shared" ref="KN14:KN23" si="11">IF(SUM($GD14)=12,GZ14,IF(SUM($GD14)=0,"",IF(EZ14="","",GZ14)))</f>
        <v/>
      </c>
      <c r="KO14" s="156"/>
      <c r="KP14" s="156"/>
      <c r="KQ14" s="156" t="str">
        <f t="shared" ref="KQ14:KQ23" si="12">IF(SUM($GD14)=12,HC14,IF(SUM($GD14)=0,"",IF(FC14="","",HC14)))</f>
        <v/>
      </c>
      <c r="KR14" s="156"/>
      <c r="KS14" s="156"/>
      <c r="KT14" s="156" t="str">
        <f t="shared" ref="KT14:KT23" si="13">IF(SUM($GD14)=12,HF14,IF(SUM($GD14)=0,"",IF(FF14="","",HF14)))</f>
        <v/>
      </c>
      <c r="KU14" s="156"/>
      <c r="KV14" s="156"/>
      <c r="KW14" s="156" t="str">
        <f t="shared" ref="KW14:KW23" si="14">IF(SUM($GD14)=12,HI14,IF(SUM($GD14)=0,"",IF(FI14="","",HI14)))</f>
        <v/>
      </c>
      <c r="KX14" s="156"/>
      <c r="KY14" s="156"/>
      <c r="KZ14" s="156" t="str">
        <f t="shared" ref="KZ14:KZ23" si="15">IF(SUM($GD14)=12,HL14,IF(SUM($GD14)=0,"",IF(FL14="","",HL14)))</f>
        <v/>
      </c>
      <c r="LA14" s="156"/>
      <c r="LB14" s="156"/>
      <c r="LC14" s="156" t="str">
        <f t="shared" ref="LC14:LC23" si="16">IF(SUM($GD14)=12,HO14,IF(SUM($GD14)=0,"",IF(FO14="","",HO14)))</f>
        <v/>
      </c>
      <c r="LD14" s="156"/>
      <c r="LE14" s="156"/>
      <c r="LF14" s="156" t="str">
        <f t="shared" ref="LF14:LF23" si="17">IF(SUM($GD14)=12,HR14,IF(SUM($GD14)=0,"",IF(FR14="","",HR14)))</f>
        <v/>
      </c>
      <c r="LG14" s="156"/>
      <c r="LH14" s="156"/>
      <c r="LI14" s="156" t="str">
        <f t="shared" ref="LI14:LI23" si="18">IF(SUM($GD14)=12,HU14,IF(SUM($GD14)=0,"",IF(FU14="","",HU14)))</f>
        <v/>
      </c>
      <c r="LJ14" s="156"/>
      <c r="LK14" s="156"/>
      <c r="LL14" s="156" t="str">
        <f t="shared" ref="LL14:LL23" si="19">IF(SUM($GD14)=12,HX14,IF(SUM($GD14)=0,"",IF(FX14="","",HX14)))</f>
        <v/>
      </c>
      <c r="LM14" s="156"/>
      <c r="LN14" s="156"/>
      <c r="LO14" s="156" t="str">
        <f t="shared" ref="LO14:LO23" si="20">IF(SUM($GD14)=12,IA14,IF(SUM($GD14)=0,"",IF(GA14="","",IA14)))</f>
        <v/>
      </c>
      <c r="LP14" s="156"/>
      <c r="LQ14" s="156"/>
      <c r="LR14" s="156" t="str">
        <f t="shared" ref="LR14:LR23" si="21">IF($R14="","",SUMPRODUCT(($KH14:$LQ14&lt;65)*($KH14:$LQ14&gt;=40)))</f>
        <v/>
      </c>
      <c r="LS14" s="156"/>
      <c r="LT14" s="156"/>
      <c r="LU14" s="156"/>
      <c r="LV14" s="156" t="str">
        <f t="shared" ref="LV14:LV23" si="22">IF($R14="","",COUNTIF($KH14:$LQ14,"&lt;75"))</f>
        <v/>
      </c>
      <c r="LW14" s="156"/>
      <c r="LX14" s="156"/>
      <c r="LY14" s="156"/>
      <c r="LZ14" s="156" t="str">
        <f t="shared" ref="LZ14:LZ23" si="23">IF(GL14="","",IF(AND(GL14&gt;=1,GL14&lt;=3),GL14+12,GL14))</f>
        <v/>
      </c>
      <c r="MA14" s="156"/>
      <c r="MB14" s="156"/>
      <c r="ME14" s="156" t="str">
        <f t="shared" ref="ME14:ME23" si="24">IF(SUM($GD14)=12,IN14,IF(SUM($GD14)=0,"",IF(ET14="","",IN14)))</f>
        <v/>
      </c>
      <c r="MF14" s="156"/>
      <c r="MG14" s="156"/>
      <c r="MH14" s="156" t="str">
        <f t="shared" ref="MH14:MH23" si="25">IF(SUM($GD14)=12,IQ14,IF(SUM($GD14)=0,"",IF(EW14="","",IQ14)))</f>
        <v/>
      </c>
      <c r="MI14" s="156"/>
      <c r="MJ14" s="156"/>
      <c r="MK14" s="156" t="str">
        <f t="shared" ref="MK14:MK23" si="26">IF(SUM($GD14)=12,IT14,IF(SUM($GD14)=0,"",IF(EZ14="","",IT14)))</f>
        <v/>
      </c>
      <c r="ML14" s="156"/>
      <c r="MM14" s="156"/>
      <c r="MN14" s="156" t="str">
        <f t="shared" ref="MN14:MN23" si="27">IF(SUM($GD14)=12,IW14,IF(SUM($GD14)=0,"",IF(FC14="","",IW14)))</f>
        <v/>
      </c>
      <c r="MO14" s="156"/>
      <c r="MP14" s="156"/>
      <c r="MQ14" s="156" t="str">
        <f t="shared" ref="MQ14:MQ23" si="28">IF(SUM($GD14)=12,IZ14,IF(SUM($GD14)=0,"",IF(FF14="","",IZ14)))</f>
        <v/>
      </c>
      <c r="MR14" s="156"/>
      <c r="MS14" s="156"/>
      <c r="MT14" s="156" t="str">
        <f t="shared" ref="MT14:MT23" si="29">IF(SUM($GD14)=12,JC14,IF(SUM($GD14)=0,"",IF(FI14="","",JC14)))</f>
        <v/>
      </c>
      <c r="MU14" s="156"/>
      <c r="MV14" s="156"/>
      <c r="MW14" s="156" t="str">
        <f t="shared" ref="MW14:MW23" si="30">IF(SUM($GD14)=12,JF14,IF(SUM($GD14)=0,"",IF(FL14="","",JF14)))</f>
        <v/>
      </c>
      <c r="MX14" s="156"/>
      <c r="MY14" s="156"/>
      <c r="MZ14" s="156" t="str">
        <f t="shared" ref="MZ14:MZ23" si="31">IF(SUM($GD14)=12,JI14,IF(SUM($GD14)=0,"",IF(FO14="","",JI14)))</f>
        <v/>
      </c>
      <c r="NA14" s="156"/>
      <c r="NB14" s="156"/>
      <c r="NC14" s="156" t="str">
        <f t="shared" ref="NC14:NC23" si="32">IF(SUM($GD14)=12,JL14,IF(SUM($GD14)=0,"",IF(FR14="","",JL14)))</f>
        <v/>
      </c>
      <c r="ND14" s="156"/>
      <c r="NE14" s="156"/>
      <c r="NF14" s="156" t="str">
        <f t="shared" ref="NF14:NF23" si="33">IF(SUM($GD14)=12,JO14,IF(SUM($GD14)=0,"",IF(FU14="","",JO14)))</f>
        <v/>
      </c>
      <c r="NG14" s="156"/>
      <c r="NH14" s="156"/>
      <c r="NI14" s="156" t="str">
        <f t="shared" ref="NI14:NI23" si="34">IF(SUM($GD14)=12,JR14,IF(SUM($GD14)=0,"",IF(FX14="","",JR14)))</f>
        <v/>
      </c>
      <c r="NJ14" s="156"/>
      <c r="NK14" s="156"/>
      <c r="NL14" s="156" t="str">
        <f t="shared" ref="NL14:NL23" si="35">IF(SUM($GD14)=12,JU14,IF(SUM($GD14)=0,"",IF(GA14="","",JU14)))</f>
        <v/>
      </c>
      <c r="NM14" s="156"/>
      <c r="NN14" s="156"/>
      <c r="NO14" s="156" t="str">
        <f t="shared" ref="NO14:NO23" si="36">IF($R14="","",COUNTIF($ME14:$NN14,"&gt;=75"))</f>
        <v/>
      </c>
      <c r="NP14" s="156"/>
      <c r="NQ14" s="156"/>
      <c r="NR14" s="156"/>
      <c r="NS14" s="156" t="str">
        <f t="shared" ref="NS14:NS23" si="37">IF($R14="","",COUNTIF($ME14:$NN14,"&lt;75"))</f>
        <v/>
      </c>
      <c r="NT14" s="156"/>
      <c r="NU14" s="156"/>
      <c r="NV14" s="156"/>
      <c r="NW14" s="156" t="str">
        <f t="shared" ref="NW14:NW23" si="38">IF(GL14="","",IF(AND(GL14&gt;=1,GL14&lt;=3),GL14+12,GL14))</f>
        <v/>
      </c>
      <c r="NX14" s="156"/>
      <c r="NY14" s="156"/>
    </row>
    <row r="15" spans="2:389" ht="21" customHeight="1" x14ac:dyDescent="0.15">
      <c r="B15" s="162">
        <v>2</v>
      </c>
      <c r="C15" s="163"/>
      <c r="D15" s="237"/>
      <c r="E15" s="237"/>
      <c r="F15" s="237"/>
      <c r="G15" s="237"/>
      <c r="H15" s="237"/>
      <c r="I15" s="237"/>
      <c r="J15" s="237"/>
      <c r="K15" s="238"/>
      <c r="L15" s="239"/>
      <c r="M15" s="239"/>
      <c r="N15" s="239"/>
      <c r="O15" s="239"/>
      <c r="P15" s="239"/>
      <c r="Q15" s="240"/>
      <c r="R15" s="156" t="str">
        <f>IF(AND($U15="",$K15=""),"",IF($U15="",所得計算!$I7,$U15))</f>
        <v/>
      </c>
      <c r="S15" s="156"/>
      <c r="T15" s="156"/>
      <c r="U15" s="232"/>
      <c r="V15" s="232"/>
      <c r="W15" s="232"/>
      <c r="X15" s="116"/>
      <c r="Y15" s="116"/>
      <c r="Z15" s="116"/>
      <c r="AA15" s="116"/>
      <c r="AB15" s="116"/>
      <c r="AC15" s="116"/>
      <c r="AD15" s="116"/>
      <c r="AE15" s="233" t="str">
        <f>IF(所得計算!AJ$4="","",所得計算!AJ$4)</f>
        <v/>
      </c>
      <c r="AF15" s="233"/>
      <c r="AG15" s="233"/>
      <c r="AH15" s="233"/>
      <c r="AI15" s="233"/>
      <c r="AJ15" s="233"/>
      <c r="AK15" s="233"/>
      <c r="AL15" s="242"/>
      <c r="AM15" s="242"/>
      <c r="AN15" s="242"/>
      <c r="AO15" s="232"/>
      <c r="AP15" s="232"/>
      <c r="AQ15" s="232"/>
      <c r="AR15" s="233" t="str">
        <f t="shared" si="0"/>
        <v/>
      </c>
      <c r="AS15" s="233"/>
      <c r="AT15" s="233"/>
      <c r="AU15" s="233"/>
      <c r="AV15" s="233"/>
      <c r="AW15" s="233"/>
      <c r="AX15" s="233"/>
      <c r="AY15" s="116"/>
      <c r="AZ15" s="116"/>
      <c r="BA15" s="116"/>
      <c r="BB15" s="116"/>
      <c r="BC15" s="116"/>
      <c r="BD15" s="116"/>
      <c r="BE15" s="116"/>
      <c r="BF15" s="234" t="str">
        <f>IF(所得計算!AJ$23="","",所得計算!AJ$23)</f>
        <v/>
      </c>
      <c r="BG15" s="235"/>
      <c r="BH15" s="235"/>
      <c r="BI15" s="235"/>
      <c r="BJ15" s="235"/>
      <c r="BK15" s="235"/>
      <c r="BL15" s="23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57" t="str">
        <f t="shared" si="1"/>
        <v/>
      </c>
      <c r="DD15" s="157"/>
      <c r="DE15" s="157"/>
      <c r="DF15" s="157"/>
      <c r="DG15" s="158"/>
      <c r="DH15" s="158"/>
      <c r="DI15" s="158"/>
      <c r="DJ15" s="116"/>
      <c r="DK15" s="116"/>
      <c r="DL15" s="116"/>
      <c r="DM15" s="116"/>
      <c r="DN15" s="116"/>
      <c r="DO15" s="116"/>
      <c r="DP15" s="116"/>
      <c r="DQ15" s="117" t="str">
        <f t="shared" si="2"/>
        <v/>
      </c>
      <c r="DR15" s="118"/>
      <c r="DS15" s="118"/>
      <c r="DT15" s="118"/>
      <c r="DU15" s="118"/>
      <c r="DV15" s="118"/>
      <c r="DW15" s="118"/>
      <c r="DX15" s="118"/>
      <c r="DY15" s="118"/>
      <c r="DZ15" s="118"/>
      <c r="EA15" s="118"/>
      <c r="EB15" s="118"/>
      <c r="EC15" s="118"/>
      <c r="ED15" s="118"/>
      <c r="EE15" s="118"/>
      <c r="EF15" s="118"/>
      <c r="EG15" s="118"/>
      <c r="EH15" s="118"/>
      <c r="EI15" s="118"/>
      <c r="EJ15" s="118"/>
      <c r="EK15" s="118"/>
      <c r="ER15" s="162">
        <v>2</v>
      </c>
      <c r="ES15" s="163"/>
      <c r="ET15" s="246"/>
      <c r="EU15" s="246"/>
      <c r="EV15" s="246"/>
      <c r="EW15" s="243"/>
      <c r="EX15" s="244"/>
      <c r="EY15" s="245"/>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156" t="str">
        <f t="shared" si="3"/>
        <v/>
      </c>
      <c r="GE15" s="156"/>
      <c r="GF15" s="156"/>
      <c r="GG15" s="156"/>
      <c r="GH15" s="250"/>
      <c r="GI15" s="119"/>
      <c r="GJ15" s="119"/>
      <c r="GK15" s="251"/>
      <c r="GL15" s="207"/>
      <c r="GM15" s="208"/>
      <c r="GN15" s="209"/>
      <c r="GO15" s="201" t="str">
        <f>IF($GL15="","",IF(HLOOKUP($GL15,$GT$13:$IC$23,3,FALSE)&gt;=65,"","65未到達"))</f>
        <v/>
      </c>
      <c r="GP15" s="202"/>
      <c r="GQ15" s="202"/>
      <c r="GR15" s="202"/>
      <c r="GS15" s="203"/>
      <c r="GT15" s="156" t="str">
        <f>IF($R15="","",IF($U15="",IF(EOMONTH(VALUE("R"&amp;基本項目!$B$3&amp;"."&amp;ET$13&amp;".1"),0)&lt;$K15,"",DATEDIF($K15-1,EOMONTH(VALUE("R"&amp;基本項目!$B$3&amp;"."&amp;ET$13&amp;".1")-1,1),"Y")),$U15))</f>
        <v/>
      </c>
      <c r="GU15" s="156"/>
      <c r="GV15" s="156"/>
      <c r="GW15" s="156" t="str">
        <f>IF($R15="","",IF($U15="",IF(EOMONTH(VALUE("R"&amp;基本項目!$B$3&amp;"."&amp;EW$13&amp;".1"),0)&lt;$K15,"",DATEDIF($K15-1,EOMONTH(VALUE("R"&amp;基本項目!$B$3&amp;"."&amp;EW$13&amp;".1")-1,1),"Y")),$U15))</f>
        <v/>
      </c>
      <c r="GX15" s="156"/>
      <c r="GY15" s="156"/>
      <c r="GZ15" s="156" t="str">
        <f>IF($R15="","",IF($U15="",IF(EOMONTH(VALUE("R"&amp;基本項目!$B$3&amp;"."&amp;EZ$13&amp;".1"),0)&lt;$K15,"",DATEDIF($K15-1,EOMONTH(VALUE("R"&amp;基本項目!$B$3&amp;"."&amp;EZ$13&amp;".1")-1,1),"Y")),$U15))</f>
        <v/>
      </c>
      <c r="HA15" s="156"/>
      <c r="HB15" s="156"/>
      <c r="HC15" s="156" t="str">
        <f>IF($R15="","",IF($U15="",IF(EOMONTH(VALUE("R"&amp;基本項目!$B$3&amp;"."&amp;FC$13&amp;".1"),0)&lt;$K15,"",DATEDIF($K15-1,EOMONTH(VALUE("R"&amp;基本項目!$B$3&amp;"."&amp;FC$13&amp;".1")-1,1),"Y")),$U15))</f>
        <v/>
      </c>
      <c r="HD15" s="156"/>
      <c r="HE15" s="156"/>
      <c r="HF15" s="156" t="str">
        <f>IF($R15="","",IF($U15="",IF(EOMONTH(VALUE("R"&amp;基本項目!$B$3&amp;"."&amp;FF$13&amp;".1"),0)&lt;$K15,"",DATEDIF($K15-1,EOMONTH(VALUE("R"&amp;基本項目!$B$3&amp;"."&amp;FF$13&amp;".1")-1,1),"Y")),$U15))</f>
        <v/>
      </c>
      <c r="HG15" s="156"/>
      <c r="HH15" s="156"/>
      <c r="HI15" s="156" t="str">
        <f>IF($R15="","",IF($U15="",IF(EOMONTH(VALUE("R"&amp;基本項目!$B$3&amp;"."&amp;FI$13&amp;".1"),0)&lt;$K15,"",DATEDIF($K15-1,EOMONTH(VALUE("R"&amp;基本項目!$B$3&amp;"."&amp;FI$13&amp;".1")-1,1),"Y")),$U15))</f>
        <v/>
      </c>
      <c r="HJ15" s="156"/>
      <c r="HK15" s="156"/>
      <c r="HL15" s="156" t="str">
        <f>IF($R15="","",IF($U15="",IF(EOMONTH(VALUE("R"&amp;基本項目!$B$3&amp;"."&amp;FL$13&amp;".1"),0)&lt;$K15,"",DATEDIF($K15-1,EOMONTH(VALUE("R"&amp;基本項目!$B$3&amp;"."&amp;FL$13&amp;".1")-1,1),"Y")),$U15))</f>
        <v/>
      </c>
      <c r="HM15" s="156"/>
      <c r="HN15" s="156"/>
      <c r="HO15" s="156" t="str">
        <f>IF($R15="","",IF($U15="",IF(EOMONTH(VALUE("R"&amp;基本項目!$B$3&amp;"."&amp;FO$13&amp;".1"),0)&lt;$K15,"",DATEDIF($K15-1,EOMONTH(VALUE("R"&amp;基本項目!$B$3&amp;"."&amp;FO$13&amp;".1")-1,1),"Y")),$U15))</f>
        <v/>
      </c>
      <c r="HP15" s="156"/>
      <c r="HQ15" s="156"/>
      <c r="HR15" s="156" t="str">
        <f>IF($R15="","",IF($U15="",IF(EOMONTH(VALUE("R"&amp;基本項目!$B$3&amp;"."&amp;FR$13&amp;".1"),0)&lt;$K15,"",DATEDIF($K15-1,EOMONTH(VALUE("R"&amp;基本項目!$B$3&amp;"."&amp;FR$13&amp;".1")-1,1),"Y")),$U15))</f>
        <v/>
      </c>
      <c r="HS15" s="156"/>
      <c r="HT15" s="156"/>
      <c r="HU15" s="156" t="str">
        <f>IF($R15="","",IF($U15="",IF(EOMONTH(VALUE("R"&amp;基本項目!$B$3+1&amp;"."&amp;FU$13&amp;".1"),0)&lt;$K15,"",DATEDIF($K15-1,EOMONTH(VALUE("R"&amp;基本項目!$B$3+1&amp;"."&amp;FU$13&amp;".1")-1,1),"Y")),$U15))</f>
        <v/>
      </c>
      <c r="HV15" s="156"/>
      <c r="HW15" s="156"/>
      <c r="HX15" s="156" t="str">
        <f>IF($R15="","",IF($U15="",IF(EOMONTH(VALUE("R"&amp;基本項目!$B$3+1&amp;"."&amp;FX$13&amp;".1"),0)&lt;$K15,"",DATEDIF($K15-1,EOMONTH(VALUE("R"&amp;基本項目!$B$3+1&amp;"."&amp;FX$13&amp;".1")-1,1),"Y")),$U15))</f>
        <v/>
      </c>
      <c r="HY15" s="156"/>
      <c r="HZ15" s="156"/>
      <c r="IA15" s="156" t="str">
        <f>IF($R15="","",IF($U15="",IF(EOMONTH(VALUE("R"&amp;基本項目!$B$3+1&amp;"."&amp;GA$13&amp;".1"),0)&lt;$K15,"",DATEDIF($K15-1,EOMONTH(VALUE("R"&amp;基本項目!$B$3+1&amp;"."&amp;GA$13&amp;".1")-1,1),"Y")),$U15))</f>
        <v/>
      </c>
      <c r="IB15" s="156"/>
      <c r="IC15" s="156"/>
      <c r="ID15" s="156" t="str">
        <f t="shared" si="5"/>
        <v/>
      </c>
      <c r="IE15" s="156"/>
      <c r="IF15" s="156"/>
      <c r="IG15" s="156"/>
      <c r="IH15" s="156" t="str">
        <f t="shared" si="6"/>
        <v/>
      </c>
      <c r="II15" s="156"/>
      <c r="IJ15" s="156"/>
      <c r="IK15" s="156"/>
      <c r="IN15" s="156" t="str">
        <f>IF($R15="","",IF($U15="",IF(EOMONTH(VALUE("R"&amp;基本項目!$B$3&amp;"."&amp;ET$13&amp;".1"),0)&lt;$K15,"",DATEDIF($K15,EOMONTH(VALUE("R"&amp;基本項目!$B$3&amp;"."&amp;ET$13&amp;".1")-1,1),"Y")),$U15))</f>
        <v/>
      </c>
      <c r="IO15" s="156"/>
      <c r="IP15" s="156"/>
      <c r="IQ15" s="156" t="str">
        <f>IF($R15="","",IF($U15="",IF(EOMONTH(VALUE("R"&amp;基本項目!$B$3&amp;"."&amp;EW$13&amp;".1"),0)&lt;$K15,"",DATEDIF($K15,EOMONTH(VALUE("R"&amp;基本項目!$B$3&amp;"."&amp;EW$13&amp;".1")-1,1),"Y")),$U15))</f>
        <v/>
      </c>
      <c r="IR15" s="156"/>
      <c r="IS15" s="156"/>
      <c r="IT15" s="156" t="str">
        <f>IF($R15="","",IF($U15="",IF(EOMONTH(VALUE("R"&amp;基本項目!$B$3&amp;"."&amp;EZ$13&amp;".1"),0)&lt;$K15,"",DATEDIF($K15,EOMONTH(VALUE("R"&amp;基本項目!$B$3&amp;"."&amp;EZ$13&amp;".1")-1,1),"Y")),$U15))</f>
        <v/>
      </c>
      <c r="IU15" s="156"/>
      <c r="IV15" s="156"/>
      <c r="IW15" s="156" t="str">
        <f>IF($R15="","",IF($U15="",IF(EOMONTH(VALUE("R"&amp;基本項目!$B$3&amp;"."&amp;FC$13&amp;".1"),0)&lt;$K15,"",DATEDIF($K15,EOMONTH(VALUE("R"&amp;基本項目!$B$3&amp;"."&amp;FC$13&amp;".1")-1,1),"Y")),$U15))</f>
        <v/>
      </c>
      <c r="IX15" s="156"/>
      <c r="IY15" s="156"/>
      <c r="IZ15" s="156" t="str">
        <f>IF($R15="","",IF($U15="",IF(EOMONTH(VALUE("R"&amp;基本項目!$B$3&amp;"."&amp;FF$13&amp;".1"),0)&lt;$K15,"",DATEDIF($K15,EOMONTH(VALUE("R"&amp;基本項目!$B$3&amp;"."&amp;FF$13&amp;".1")-1,1),"Y")),$U15))</f>
        <v/>
      </c>
      <c r="JA15" s="156"/>
      <c r="JB15" s="156"/>
      <c r="JC15" s="156" t="str">
        <f>IF($R15="","",IF($U15="",IF(EOMONTH(VALUE("R"&amp;基本項目!$B$3&amp;"."&amp;FI$13&amp;".1"),0)&lt;$K15,"",DATEDIF($K15,EOMONTH(VALUE("R"&amp;基本項目!$B$3&amp;"."&amp;FI$13&amp;".1")-1,1),"Y")),$U15))</f>
        <v/>
      </c>
      <c r="JD15" s="156"/>
      <c r="JE15" s="156"/>
      <c r="JF15" s="156" t="str">
        <f>IF($R15="","",IF($U15="",IF(EOMONTH(VALUE("R"&amp;基本項目!$B$3&amp;"."&amp;FL$13&amp;".1"),0)&lt;$K15,"",DATEDIF($K15,EOMONTH(VALUE("R"&amp;基本項目!$B$3&amp;"."&amp;FL$13&amp;".1")-1,1),"Y")),$U15))</f>
        <v/>
      </c>
      <c r="JG15" s="156"/>
      <c r="JH15" s="156"/>
      <c r="JI15" s="156" t="str">
        <f>IF($R15="","",IF($U15="",IF(EOMONTH(VALUE("R"&amp;基本項目!$B$3&amp;"."&amp;FO$13&amp;".1"),0)&lt;$K15,"",DATEDIF($K15,EOMONTH(VALUE("R"&amp;基本項目!$B$3&amp;"."&amp;FO$13&amp;".1")-1,1),"Y")),$U15))</f>
        <v/>
      </c>
      <c r="JJ15" s="156"/>
      <c r="JK15" s="156"/>
      <c r="JL15" s="156" t="str">
        <f>IF($R15="","",IF($U15="",IF(EOMONTH(VALUE("R"&amp;基本項目!$B$3&amp;"."&amp;FR$13&amp;".1"),0)&lt;$K15,"",DATEDIF($K15,EOMONTH(VALUE("R"&amp;基本項目!$B$3&amp;"."&amp;FR$13&amp;".1")-1,1),"Y")),$U15))</f>
        <v/>
      </c>
      <c r="JM15" s="156"/>
      <c r="JN15" s="156"/>
      <c r="JO15" s="156" t="str">
        <f>IF($R15="","",IF($U15="",IF(EOMONTH(VALUE("R"&amp;基本項目!$B$3+1&amp;"."&amp;FU$13&amp;".1"),0)&lt;$K15,"",DATEDIF($K15,EOMONTH(VALUE("R"&amp;基本項目!$B$3+1&amp;"."&amp;FU$13&amp;".1")-1,1),"Y")),$U15))</f>
        <v/>
      </c>
      <c r="JP15" s="156"/>
      <c r="JQ15" s="156"/>
      <c r="JR15" s="156" t="str">
        <f>IF($R15="","",IF($U15="",IF(EOMONTH(VALUE("R"&amp;基本項目!$B$3+1&amp;"."&amp;FX$13&amp;".1"),0)&lt;$K15,"",DATEDIF($K15,EOMONTH(VALUE("R"&amp;基本項目!$B$3+1&amp;"."&amp;FX$13&amp;".1")-1,1),"Y")),$U15))</f>
        <v/>
      </c>
      <c r="JS15" s="156"/>
      <c r="JT15" s="156"/>
      <c r="JU15" s="156" t="str">
        <f>IF($R15="","",IF($U15="",IF(EOMONTH(VALUE("R"&amp;基本項目!$B$3+1&amp;"."&amp;GA$13&amp;".1"),0)&lt;$K15,"",DATEDIF($K15,EOMONTH(VALUE("R"&amp;基本項目!$B$3+1&amp;"."&amp;GA$13&amp;".1")-1,1),"Y")),$U15))</f>
        <v/>
      </c>
      <c r="JV15" s="156"/>
      <c r="JW15" s="156"/>
      <c r="JX15" s="156" t="str">
        <f t="shared" si="7"/>
        <v/>
      </c>
      <c r="JY15" s="156"/>
      <c r="JZ15" s="156"/>
      <c r="KA15" s="156"/>
      <c r="KB15" s="156" t="str">
        <f t="shared" si="8"/>
        <v/>
      </c>
      <c r="KC15" s="156"/>
      <c r="KD15" s="156"/>
      <c r="KE15" s="156"/>
      <c r="KH15" s="156" t="str">
        <f t="shared" si="9"/>
        <v/>
      </c>
      <c r="KI15" s="156"/>
      <c r="KJ15" s="156"/>
      <c r="KK15" s="156" t="str">
        <f t="shared" si="10"/>
        <v/>
      </c>
      <c r="KL15" s="156"/>
      <c r="KM15" s="156"/>
      <c r="KN15" s="156" t="str">
        <f t="shared" si="11"/>
        <v/>
      </c>
      <c r="KO15" s="156"/>
      <c r="KP15" s="156"/>
      <c r="KQ15" s="156" t="str">
        <f t="shared" si="12"/>
        <v/>
      </c>
      <c r="KR15" s="156"/>
      <c r="KS15" s="156"/>
      <c r="KT15" s="156" t="str">
        <f t="shared" si="13"/>
        <v/>
      </c>
      <c r="KU15" s="156"/>
      <c r="KV15" s="156"/>
      <c r="KW15" s="156" t="str">
        <f t="shared" si="14"/>
        <v/>
      </c>
      <c r="KX15" s="156"/>
      <c r="KY15" s="156"/>
      <c r="KZ15" s="156" t="str">
        <f t="shared" si="15"/>
        <v/>
      </c>
      <c r="LA15" s="156"/>
      <c r="LB15" s="156"/>
      <c r="LC15" s="156" t="str">
        <f t="shared" si="16"/>
        <v/>
      </c>
      <c r="LD15" s="156"/>
      <c r="LE15" s="156"/>
      <c r="LF15" s="156" t="str">
        <f t="shared" si="17"/>
        <v/>
      </c>
      <c r="LG15" s="156"/>
      <c r="LH15" s="156"/>
      <c r="LI15" s="156" t="str">
        <f t="shared" si="18"/>
        <v/>
      </c>
      <c r="LJ15" s="156"/>
      <c r="LK15" s="156"/>
      <c r="LL15" s="156" t="str">
        <f t="shared" si="19"/>
        <v/>
      </c>
      <c r="LM15" s="156"/>
      <c r="LN15" s="156"/>
      <c r="LO15" s="156" t="str">
        <f t="shared" si="20"/>
        <v/>
      </c>
      <c r="LP15" s="156"/>
      <c r="LQ15" s="156"/>
      <c r="LR15" s="156" t="str">
        <f t="shared" si="21"/>
        <v/>
      </c>
      <c r="LS15" s="156"/>
      <c r="LT15" s="156"/>
      <c r="LU15" s="156"/>
      <c r="LV15" s="156" t="str">
        <f t="shared" si="22"/>
        <v/>
      </c>
      <c r="LW15" s="156"/>
      <c r="LX15" s="156"/>
      <c r="LY15" s="156"/>
      <c r="LZ15" s="156" t="str">
        <f t="shared" si="23"/>
        <v/>
      </c>
      <c r="MA15" s="156"/>
      <c r="MB15" s="156"/>
      <c r="ME15" s="156" t="str">
        <f t="shared" si="24"/>
        <v/>
      </c>
      <c r="MF15" s="156"/>
      <c r="MG15" s="156"/>
      <c r="MH15" s="156" t="str">
        <f t="shared" si="25"/>
        <v/>
      </c>
      <c r="MI15" s="156"/>
      <c r="MJ15" s="156"/>
      <c r="MK15" s="156" t="str">
        <f t="shared" si="26"/>
        <v/>
      </c>
      <c r="ML15" s="156"/>
      <c r="MM15" s="156"/>
      <c r="MN15" s="156" t="str">
        <f t="shared" si="27"/>
        <v/>
      </c>
      <c r="MO15" s="156"/>
      <c r="MP15" s="156"/>
      <c r="MQ15" s="156" t="str">
        <f t="shared" si="28"/>
        <v/>
      </c>
      <c r="MR15" s="156"/>
      <c r="MS15" s="156"/>
      <c r="MT15" s="156" t="str">
        <f t="shared" si="29"/>
        <v/>
      </c>
      <c r="MU15" s="156"/>
      <c r="MV15" s="156"/>
      <c r="MW15" s="156" t="str">
        <f t="shared" si="30"/>
        <v/>
      </c>
      <c r="MX15" s="156"/>
      <c r="MY15" s="156"/>
      <c r="MZ15" s="156" t="str">
        <f t="shared" si="31"/>
        <v/>
      </c>
      <c r="NA15" s="156"/>
      <c r="NB15" s="156"/>
      <c r="NC15" s="156" t="str">
        <f t="shared" si="32"/>
        <v/>
      </c>
      <c r="ND15" s="156"/>
      <c r="NE15" s="156"/>
      <c r="NF15" s="156" t="str">
        <f t="shared" si="33"/>
        <v/>
      </c>
      <c r="NG15" s="156"/>
      <c r="NH15" s="156"/>
      <c r="NI15" s="156" t="str">
        <f t="shared" si="34"/>
        <v/>
      </c>
      <c r="NJ15" s="156"/>
      <c r="NK15" s="156"/>
      <c r="NL15" s="156" t="str">
        <f t="shared" si="35"/>
        <v/>
      </c>
      <c r="NM15" s="156"/>
      <c r="NN15" s="156"/>
      <c r="NO15" s="156" t="str">
        <f t="shared" si="36"/>
        <v/>
      </c>
      <c r="NP15" s="156"/>
      <c r="NQ15" s="156"/>
      <c r="NR15" s="156"/>
      <c r="NS15" s="156" t="str">
        <f t="shared" si="37"/>
        <v/>
      </c>
      <c r="NT15" s="156"/>
      <c r="NU15" s="156"/>
      <c r="NV15" s="156"/>
      <c r="NW15" s="156" t="str">
        <f t="shared" si="38"/>
        <v/>
      </c>
      <c r="NX15" s="156"/>
      <c r="NY15" s="156"/>
    </row>
    <row r="16" spans="2:389" ht="21" customHeight="1" x14ac:dyDescent="0.15">
      <c r="B16" s="162">
        <v>3</v>
      </c>
      <c r="C16" s="163"/>
      <c r="D16" s="237"/>
      <c r="E16" s="237"/>
      <c r="F16" s="237"/>
      <c r="G16" s="237"/>
      <c r="H16" s="237"/>
      <c r="I16" s="237"/>
      <c r="J16" s="237"/>
      <c r="K16" s="238"/>
      <c r="L16" s="239"/>
      <c r="M16" s="239"/>
      <c r="N16" s="239"/>
      <c r="O16" s="239"/>
      <c r="P16" s="239"/>
      <c r="Q16" s="240"/>
      <c r="R16" s="156" t="str">
        <f>IF(AND($U16="",$K16=""),"",IF($U16="",所得計算!$I8,$U16))</f>
        <v/>
      </c>
      <c r="S16" s="156"/>
      <c r="T16" s="156"/>
      <c r="U16" s="232"/>
      <c r="V16" s="232"/>
      <c r="W16" s="232"/>
      <c r="X16" s="116"/>
      <c r="Y16" s="116"/>
      <c r="Z16" s="116"/>
      <c r="AA16" s="116"/>
      <c r="AB16" s="116"/>
      <c r="AC16" s="116"/>
      <c r="AD16" s="116"/>
      <c r="AE16" s="233" t="str">
        <f>IF(所得計算!AK$4="","",所得計算!AK$4)</f>
        <v/>
      </c>
      <c r="AF16" s="233"/>
      <c r="AG16" s="233"/>
      <c r="AH16" s="233"/>
      <c r="AI16" s="233"/>
      <c r="AJ16" s="233"/>
      <c r="AK16" s="233"/>
      <c r="AL16" s="242"/>
      <c r="AM16" s="242"/>
      <c r="AN16" s="242"/>
      <c r="AO16" s="232"/>
      <c r="AP16" s="232"/>
      <c r="AQ16" s="232"/>
      <c r="AR16" s="233" t="str">
        <f t="shared" si="0"/>
        <v/>
      </c>
      <c r="AS16" s="233"/>
      <c r="AT16" s="233"/>
      <c r="AU16" s="233"/>
      <c r="AV16" s="233"/>
      <c r="AW16" s="233"/>
      <c r="AX16" s="233"/>
      <c r="AY16" s="116"/>
      <c r="AZ16" s="116"/>
      <c r="BA16" s="116"/>
      <c r="BB16" s="116"/>
      <c r="BC16" s="116"/>
      <c r="BD16" s="116"/>
      <c r="BE16" s="116"/>
      <c r="BF16" s="234" t="str">
        <f>IF(所得計算!AK$23="","",所得計算!AK$23)</f>
        <v/>
      </c>
      <c r="BG16" s="235"/>
      <c r="BH16" s="235"/>
      <c r="BI16" s="235"/>
      <c r="BJ16" s="235"/>
      <c r="BK16" s="235"/>
      <c r="BL16" s="23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57" t="str">
        <f t="shared" si="1"/>
        <v/>
      </c>
      <c r="DD16" s="157"/>
      <c r="DE16" s="157"/>
      <c r="DF16" s="157"/>
      <c r="DG16" s="158"/>
      <c r="DH16" s="158"/>
      <c r="DI16" s="158"/>
      <c r="DJ16" s="116"/>
      <c r="DK16" s="116"/>
      <c r="DL16" s="116"/>
      <c r="DM16" s="116"/>
      <c r="DN16" s="116"/>
      <c r="DO16" s="116"/>
      <c r="DP16" s="116"/>
      <c r="DQ16" s="117" t="str">
        <f t="shared" si="2"/>
        <v/>
      </c>
      <c r="DR16" s="118"/>
      <c r="DS16" s="118"/>
      <c r="DT16" s="118"/>
      <c r="DU16" s="118"/>
      <c r="DV16" s="118"/>
      <c r="DW16" s="118"/>
      <c r="DX16" s="118"/>
      <c r="DY16" s="118"/>
      <c r="DZ16" s="118"/>
      <c r="EA16" s="118"/>
      <c r="EB16" s="118"/>
      <c r="EC16" s="118"/>
      <c r="ED16" s="118"/>
      <c r="EE16" s="118"/>
      <c r="EF16" s="118"/>
      <c r="EG16" s="118"/>
      <c r="EH16" s="118"/>
      <c r="EI16" s="118"/>
      <c r="EJ16" s="118"/>
      <c r="EK16" s="118"/>
      <c r="ER16" s="162">
        <v>3</v>
      </c>
      <c r="ES16" s="163"/>
      <c r="ET16" s="246"/>
      <c r="EU16" s="246"/>
      <c r="EV16" s="246"/>
      <c r="EW16" s="243"/>
      <c r="EX16" s="244"/>
      <c r="EY16" s="245"/>
      <c r="EZ16" s="246"/>
      <c r="FA16" s="246"/>
      <c r="FB16" s="246"/>
      <c r="FC16" s="246"/>
      <c r="FD16" s="246"/>
      <c r="FE16" s="246"/>
      <c r="FF16" s="246"/>
      <c r="FG16" s="246"/>
      <c r="FH16" s="246"/>
      <c r="FI16" s="246"/>
      <c r="FJ16" s="246"/>
      <c r="FK16" s="246"/>
      <c r="FL16" s="246"/>
      <c r="FM16" s="246"/>
      <c r="FN16" s="246"/>
      <c r="FO16" s="246"/>
      <c r="FP16" s="246"/>
      <c r="FQ16" s="246"/>
      <c r="FR16" s="246"/>
      <c r="FS16" s="246"/>
      <c r="FT16" s="246"/>
      <c r="FU16" s="246"/>
      <c r="FV16" s="246"/>
      <c r="FW16" s="246"/>
      <c r="FX16" s="246"/>
      <c r="FY16" s="246"/>
      <c r="FZ16" s="246"/>
      <c r="GA16" s="246"/>
      <c r="GB16" s="246"/>
      <c r="GC16" s="246"/>
      <c r="GD16" s="156" t="str">
        <f t="shared" si="3"/>
        <v/>
      </c>
      <c r="GE16" s="156"/>
      <c r="GF16" s="156"/>
      <c r="GG16" s="156"/>
      <c r="GH16" s="250"/>
      <c r="GI16" s="119"/>
      <c r="GJ16" s="119"/>
      <c r="GK16" s="251"/>
      <c r="GL16" s="207"/>
      <c r="GM16" s="208"/>
      <c r="GN16" s="209"/>
      <c r="GO16" s="201" t="str">
        <f>IF($GL16="","",IF(HLOOKUP($GL16,$GT$13:$IC$23,4,FALSE)&gt;=65,"","65未到達"))</f>
        <v/>
      </c>
      <c r="GP16" s="202"/>
      <c r="GQ16" s="202"/>
      <c r="GR16" s="202"/>
      <c r="GS16" s="203"/>
      <c r="GT16" s="156" t="str">
        <f>IF($R16="","",IF($U16="",IF(EOMONTH(VALUE("R"&amp;基本項目!$B$3&amp;"."&amp;ET$13&amp;".1"),0)&lt;$K16,"",DATEDIF($K16-1,EOMONTH(VALUE("R"&amp;基本項目!$B$3&amp;"."&amp;ET$13&amp;".1")-1,1),"Y")),$U16))</f>
        <v/>
      </c>
      <c r="GU16" s="156"/>
      <c r="GV16" s="156"/>
      <c r="GW16" s="156" t="str">
        <f>IF($R16="","",IF($U16="",IF(EOMONTH(VALUE("R"&amp;基本項目!$B$3&amp;"."&amp;EW$13&amp;".1"),0)&lt;$K16,"",DATEDIF($K16-1,EOMONTH(VALUE("R"&amp;基本項目!$B$3&amp;"."&amp;EW$13&amp;".1")-1,1),"Y")),$U16))</f>
        <v/>
      </c>
      <c r="GX16" s="156"/>
      <c r="GY16" s="156"/>
      <c r="GZ16" s="156" t="str">
        <f>IF($R16="","",IF($U16="",IF(EOMONTH(VALUE("R"&amp;基本項目!$B$3&amp;"."&amp;EZ$13&amp;".1"),0)&lt;$K16,"",DATEDIF($K16-1,EOMONTH(VALUE("R"&amp;基本項目!$B$3&amp;"."&amp;EZ$13&amp;".1")-1,1),"Y")),$U16))</f>
        <v/>
      </c>
      <c r="HA16" s="156"/>
      <c r="HB16" s="156"/>
      <c r="HC16" s="156" t="str">
        <f>IF($R16="","",IF($U16="",IF(EOMONTH(VALUE("R"&amp;基本項目!$B$3&amp;"."&amp;FC$13&amp;".1"),0)&lt;$K16,"",DATEDIF($K16-1,EOMONTH(VALUE("R"&amp;基本項目!$B$3&amp;"."&amp;FC$13&amp;".1")-1,1),"Y")),$U16))</f>
        <v/>
      </c>
      <c r="HD16" s="156"/>
      <c r="HE16" s="156"/>
      <c r="HF16" s="156" t="str">
        <f>IF($R16="","",IF($U16="",IF(EOMONTH(VALUE("R"&amp;基本項目!$B$3&amp;"."&amp;FF$13&amp;".1"),0)&lt;$K16,"",DATEDIF($K16-1,EOMONTH(VALUE("R"&amp;基本項目!$B$3&amp;"."&amp;FF$13&amp;".1")-1,1),"Y")),$U16))</f>
        <v/>
      </c>
      <c r="HG16" s="156"/>
      <c r="HH16" s="156"/>
      <c r="HI16" s="156" t="str">
        <f>IF($R16="","",IF($U16="",IF(EOMONTH(VALUE("R"&amp;基本項目!$B$3&amp;"."&amp;FI$13&amp;".1"),0)&lt;$K16,"",DATEDIF($K16-1,EOMONTH(VALUE("R"&amp;基本項目!$B$3&amp;"."&amp;FI$13&amp;".1")-1,1),"Y")),$U16))</f>
        <v/>
      </c>
      <c r="HJ16" s="156"/>
      <c r="HK16" s="156"/>
      <c r="HL16" s="156" t="str">
        <f>IF($R16="","",IF($U16="",IF(EOMONTH(VALUE("R"&amp;基本項目!$B$3&amp;"."&amp;FL$13&amp;".1"),0)&lt;$K16,"",DATEDIF($K16-1,EOMONTH(VALUE("R"&amp;基本項目!$B$3&amp;"."&amp;FL$13&amp;".1")-1,1),"Y")),$U16))</f>
        <v/>
      </c>
      <c r="HM16" s="156"/>
      <c r="HN16" s="156"/>
      <c r="HO16" s="156" t="str">
        <f>IF($R16="","",IF($U16="",IF(EOMONTH(VALUE("R"&amp;基本項目!$B$3&amp;"."&amp;FO$13&amp;".1"),0)&lt;$K16,"",DATEDIF($K16-1,EOMONTH(VALUE("R"&amp;基本項目!$B$3&amp;"."&amp;FO$13&amp;".1")-1,1),"Y")),$U16))</f>
        <v/>
      </c>
      <c r="HP16" s="156"/>
      <c r="HQ16" s="156"/>
      <c r="HR16" s="156" t="str">
        <f>IF($R16="","",IF($U16="",IF(EOMONTH(VALUE("R"&amp;基本項目!$B$3&amp;"."&amp;FR$13&amp;".1"),0)&lt;$K16,"",DATEDIF($K16-1,EOMONTH(VALUE("R"&amp;基本項目!$B$3&amp;"."&amp;FR$13&amp;".1")-1,1),"Y")),$U16))</f>
        <v/>
      </c>
      <c r="HS16" s="156"/>
      <c r="HT16" s="156"/>
      <c r="HU16" s="156" t="str">
        <f>IF($R16="","",IF($U16="",IF(EOMONTH(VALUE("R"&amp;基本項目!$B$3+1&amp;"."&amp;FU$13&amp;".1"),0)&lt;$K16,"",DATEDIF($K16-1,EOMONTH(VALUE("R"&amp;基本項目!$B$3+1&amp;"."&amp;FU$13&amp;".1")-1,1),"Y")),$U16))</f>
        <v/>
      </c>
      <c r="HV16" s="156"/>
      <c r="HW16" s="156"/>
      <c r="HX16" s="156" t="str">
        <f>IF($R16="","",IF($U16="",IF(EOMONTH(VALUE("R"&amp;基本項目!$B$3+1&amp;"."&amp;FX$13&amp;".1"),0)&lt;$K16,"",DATEDIF($K16-1,EOMONTH(VALUE("R"&amp;基本項目!$B$3+1&amp;"."&amp;FX$13&amp;".1")-1,1),"Y")),$U16))</f>
        <v/>
      </c>
      <c r="HY16" s="156"/>
      <c r="HZ16" s="156"/>
      <c r="IA16" s="156" t="str">
        <f>IF($R16="","",IF($U16="",IF(EOMONTH(VALUE("R"&amp;基本項目!$B$3+1&amp;"."&amp;GA$13&amp;".1"),0)&lt;$K16,"",DATEDIF($K16-1,EOMONTH(VALUE("R"&amp;基本項目!$B$3+1&amp;"."&amp;GA$13&amp;".1")-1,1),"Y")),$U16))</f>
        <v/>
      </c>
      <c r="IB16" s="156"/>
      <c r="IC16" s="156"/>
      <c r="ID16" s="156" t="str">
        <f t="shared" si="5"/>
        <v/>
      </c>
      <c r="IE16" s="156"/>
      <c r="IF16" s="156"/>
      <c r="IG16" s="156"/>
      <c r="IH16" s="156" t="str">
        <f t="shared" si="6"/>
        <v/>
      </c>
      <c r="II16" s="156"/>
      <c r="IJ16" s="156"/>
      <c r="IK16" s="156"/>
      <c r="IN16" s="156" t="str">
        <f>IF($R16="","",IF($U16="",IF(EOMONTH(VALUE("R"&amp;基本項目!$B$3&amp;"."&amp;ET$13&amp;".1"),0)&lt;$K16,"",DATEDIF($K16,EOMONTH(VALUE("R"&amp;基本項目!$B$3&amp;"."&amp;ET$13&amp;".1")-1,1),"Y")),$U16))</f>
        <v/>
      </c>
      <c r="IO16" s="156"/>
      <c r="IP16" s="156"/>
      <c r="IQ16" s="156" t="str">
        <f>IF($R16="","",IF($U16="",IF(EOMONTH(VALUE("R"&amp;基本項目!$B$3&amp;"."&amp;EW$13&amp;".1"),0)&lt;$K16,"",DATEDIF($K16,EOMONTH(VALUE("R"&amp;基本項目!$B$3&amp;"."&amp;EW$13&amp;".1")-1,1),"Y")),$U16))</f>
        <v/>
      </c>
      <c r="IR16" s="156"/>
      <c r="IS16" s="156"/>
      <c r="IT16" s="156" t="str">
        <f>IF($R16="","",IF($U16="",IF(EOMONTH(VALUE("R"&amp;基本項目!$B$3&amp;"."&amp;EZ$13&amp;".1"),0)&lt;$K16,"",DATEDIF($K16,EOMONTH(VALUE("R"&amp;基本項目!$B$3&amp;"."&amp;EZ$13&amp;".1")-1,1),"Y")),$U16))</f>
        <v/>
      </c>
      <c r="IU16" s="156"/>
      <c r="IV16" s="156"/>
      <c r="IW16" s="156" t="str">
        <f>IF($R16="","",IF($U16="",IF(EOMONTH(VALUE("R"&amp;基本項目!$B$3&amp;"."&amp;FC$13&amp;".1"),0)&lt;$K16,"",DATEDIF($K16,EOMONTH(VALUE("R"&amp;基本項目!$B$3&amp;"."&amp;FC$13&amp;".1")-1,1),"Y")),$U16))</f>
        <v/>
      </c>
      <c r="IX16" s="156"/>
      <c r="IY16" s="156"/>
      <c r="IZ16" s="156" t="str">
        <f>IF($R16="","",IF($U16="",IF(EOMONTH(VALUE("R"&amp;基本項目!$B$3&amp;"."&amp;FF$13&amp;".1"),0)&lt;$K16,"",DATEDIF($K16,EOMONTH(VALUE("R"&amp;基本項目!$B$3&amp;"."&amp;FF$13&amp;".1")-1,1),"Y")),$U16))</f>
        <v/>
      </c>
      <c r="JA16" s="156"/>
      <c r="JB16" s="156"/>
      <c r="JC16" s="156" t="str">
        <f>IF($R16="","",IF($U16="",IF(EOMONTH(VALUE("R"&amp;基本項目!$B$3&amp;"."&amp;FI$13&amp;".1"),0)&lt;$K16,"",DATEDIF($K16,EOMONTH(VALUE("R"&amp;基本項目!$B$3&amp;"."&amp;FI$13&amp;".1")-1,1),"Y")),$U16))</f>
        <v/>
      </c>
      <c r="JD16" s="156"/>
      <c r="JE16" s="156"/>
      <c r="JF16" s="156" t="str">
        <f>IF($R16="","",IF($U16="",IF(EOMONTH(VALUE("R"&amp;基本項目!$B$3&amp;"."&amp;FL$13&amp;".1"),0)&lt;$K16,"",DATEDIF($K16,EOMONTH(VALUE("R"&amp;基本項目!$B$3&amp;"."&amp;FL$13&amp;".1")-1,1),"Y")),$U16))</f>
        <v/>
      </c>
      <c r="JG16" s="156"/>
      <c r="JH16" s="156"/>
      <c r="JI16" s="156" t="str">
        <f>IF($R16="","",IF($U16="",IF(EOMONTH(VALUE("R"&amp;基本項目!$B$3&amp;"."&amp;FO$13&amp;".1"),0)&lt;$K16,"",DATEDIF($K16,EOMONTH(VALUE("R"&amp;基本項目!$B$3&amp;"."&amp;FO$13&amp;".1")-1,1),"Y")),$U16))</f>
        <v/>
      </c>
      <c r="JJ16" s="156"/>
      <c r="JK16" s="156"/>
      <c r="JL16" s="156" t="str">
        <f>IF($R16="","",IF($U16="",IF(EOMONTH(VALUE("R"&amp;基本項目!$B$3&amp;"."&amp;FR$13&amp;".1"),0)&lt;$K16,"",DATEDIF($K16,EOMONTH(VALUE("R"&amp;基本項目!$B$3&amp;"."&amp;FR$13&amp;".1")-1,1),"Y")),$U16))</f>
        <v/>
      </c>
      <c r="JM16" s="156"/>
      <c r="JN16" s="156"/>
      <c r="JO16" s="156" t="str">
        <f>IF($R16="","",IF($U16="",IF(EOMONTH(VALUE("R"&amp;基本項目!$B$3+1&amp;"."&amp;FU$13&amp;".1"),0)&lt;$K16,"",DATEDIF($K16,EOMONTH(VALUE("R"&amp;基本項目!$B$3+1&amp;"."&amp;FU$13&amp;".1")-1,1),"Y")),$U16))</f>
        <v/>
      </c>
      <c r="JP16" s="156"/>
      <c r="JQ16" s="156"/>
      <c r="JR16" s="156" t="str">
        <f>IF($R16="","",IF($U16="",IF(EOMONTH(VALUE("R"&amp;基本項目!$B$3+1&amp;"."&amp;FX$13&amp;".1"),0)&lt;$K16,"",DATEDIF($K16,EOMONTH(VALUE("R"&amp;基本項目!$B$3+1&amp;"."&amp;FX$13&amp;".1")-1,1),"Y")),$U16))</f>
        <v/>
      </c>
      <c r="JS16" s="156"/>
      <c r="JT16" s="156"/>
      <c r="JU16" s="156" t="str">
        <f>IF($R16="","",IF($U16="",IF(EOMONTH(VALUE("R"&amp;基本項目!$B$3+1&amp;"."&amp;GA$13&amp;".1"),0)&lt;$K16,"",DATEDIF($K16,EOMONTH(VALUE("R"&amp;基本項目!$B$3+1&amp;"."&amp;GA$13&amp;".1")-1,1),"Y")),$U16))</f>
        <v/>
      </c>
      <c r="JV16" s="156"/>
      <c r="JW16" s="156"/>
      <c r="JX16" s="156" t="str">
        <f t="shared" si="7"/>
        <v/>
      </c>
      <c r="JY16" s="156"/>
      <c r="JZ16" s="156"/>
      <c r="KA16" s="156"/>
      <c r="KB16" s="156" t="str">
        <f t="shared" si="8"/>
        <v/>
      </c>
      <c r="KC16" s="156"/>
      <c r="KD16" s="156"/>
      <c r="KE16" s="156"/>
      <c r="KH16" s="156" t="str">
        <f t="shared" si="9"/>
        <v/>
      </c>
      <c r="KI16" s="156"/>
      <c r="KJ16" s="156"/>
      <c r="KK16" s="156" t="str">
        <f t="shared" si="10"/>
        <v/>
      </c>
      <c r="KL16" s="156"/>
      <c r="KM16" s="156"/>
      <c r="KN16" s="156" t="str">
        <f t="shared" si="11"/>
        <v/>
      </c>
      <c r="KO16" s="156"/>
      <c r="KP16" s="156"/>
      <c r="KQ16" s="156" t="str">
        <f t="shared" si="12"/>
        <v/>
      </c>
      <c r="KR16" s="156"/>
      <c r="KS16" s="156"/>
      <c r="KT16" s="156" t="str">
        <f t="shared" si="13"/>
        <v/>
      </c>
      <c r="KU16" s="156"/>
      <c r="KV16" s="156"/>
      <c r="KW16" s="156" t="str">
        <f t="shared" si="14"/>
        <v/>
      </c>
      <c r="KX16" s="156"/>
      <c r="KY16" s="156"/>
      <c r="KZ16" s="156" t="str">
        <f t="shared" si="15"/>
        <v/>
      </c>
      <c r="LA16" s="156"/>
      <c r="LB16" s="156"/>
      <c r="LC16" s="156" t="str">
        <f t="shared" si="16"/>
        <v/>
      </c>
      <c r="LD16" s="156"/>
      <c r="LE16" s="156"/>
      <c r="LF16" s="156" t="str">
        <f t="shared" si="17"/>
        <v/>
      </c>
      <c r="LG16" s="156"/>
      <c r="LH16" s="156"/>
      <c r="LI16" s="156" t="str">
        <f t="shared" si="18"/>
        <v/>
      </c>
      <c r="LJ16" s="156"/>
      <c r="LK16" s="156"/>
      <c r="LL16" s="156" t="str">
        <f t="shared" si="19"/>
        <v/>
      </c>
      <c r="LM16" s="156"/>
      <c r="LN16" s="156"/>
      <c r="LO16" s="156" t="str">
        <f t="shared" si="20"/>
        <v/>
      </c>
      <c r="LP16" s="156"/>
      <c r="LQ16" s="156"/>
      <c r="LR16" s="156" t="str">
        <f t="shared" si="21"/>
        <v/>
      </c>
      <c r="LS16" s="156"/>
      <c r="LT16" s="156"/>
      <c r="LU16" s="156"/>
      <c r="LV16" s="156" t="str">
        <f t="shared" si="22"/>
        <v/>
      </c>
      <c r="LW16" s="156"/>
      <c r="LX16" s="156"/>
      <c r="LY16" s="156"/>
      <c r="LZ16" s="156" t="str">
        <f t="shared" si="23"/>
        <v/>
      </c>
      <c r="MA16" s="156"/>
      <c r="MB16" s="156"/>
      <c r="ME16" s="156" t="str">
        <f t="shared" si="24"/>
        <v/>
      </c>
      <c r="MF16" s="156"/>
      <c r="MG16" s="156"/>
      <c r="MH16" s="156" t="str">
        <f t="shared" si="25"/>
        <v/>
      </c>
      <c r="MI16" s="156"/>
      <c r="MJ16" s="156"/>
      <c r="MK16" s="156" t="str">
        <f t="shared" si="26"/>
        <v/>
      </c>
      <c r="ML16" s="156"/>
      <c r="MM16" s="156"/>
      <c r="MN16" s="156" t="str">
        <f t="shared" si="27"/>
        <v/>
      </c>
      <c r="MO16" s="156"/>
      <c r="MP16" s="156"/>
      <c r="MQ16" s="156" t="str">
        <f t="shared" si="28"/>
        <v/>
      </c>
      <c r="MR16" s="156"/>
      <c r="MS16" s="156"/>
      <c r="MT16" s="156" t="str">
        <f t="shared" si="29"/>
        <v/>
      </c>
      <c r="MU16" s="156"/>
      <c r="MV16" s="156"/>
      <c r="MW16" s="156" t="str">
        <f t="shared" si="30"/>
        <v/>
      </c>
      <c r="MX16" s="156"/>
      <c r="MY16" s="156"/>
      <c r="MZ16" s="156" t="str">
        <f t="shared" si="31"/>
        <v/>
      </c>
      <c r="NA16" s="156"/>
      <c r="NB16" s="156"/>
      <c r="NC16" s="156" t="str">
        <f t="shared" si="32"/>
        <v/>
      </c>
      <c r="ND16" s="156"/>
      <c r="NE16" s="156"/>
      <c r="NF16" s="156" t="str">
        <f t="shared" si="33"/>
        <v/>
      </c>
      <c r="NG16" s="156"/>
      <c r="NH16" s="156"/>
      <c r="NI16" s="156" t="str">
        <f t="shared" si="34"/>
        <v/>
      </c>
      <c r="NJ16" s="156"/>
      <c r="NK16" s="156"/>
      <c r="NL16" s="156" t="str">
        <f t="shared" si="35"/>
        <v/>
      </c>
      <c r="NM16" s="156"/>
      <c r="NN16" s="156"/>
      <c r="NO16" s="156" t="str">
        <f t="shared" si="36"/>
        <v/>
      </c>
      <c r="NP16" s="156"/>
      <c r="NQ16" s="156"/>
      <c r="NR16" s="156"/>
      <c r="NS16" s="156" t="str">
        <f t="shared" si="37"/>
        <v/>
      </c>
      <c r="NT16" s="156"/>
      <c r="NU16" s="156"/>
      <c r="NV16" s="156"/>
      <c r="NW16" s="156" t="str">
        <f t="shared" si="38"/>
        <v/>
      </c>
      <c r="NX16" s="156"/>
      <c r="NY16" s="156"/>
    </row>
    <row r="17" spans="2:389" ht="21" customHeight="1" x14ac:dyDescent="0.15">
      <c r="B17" s="162">
        <v>4</v>
      </c>
      <c r="C17" s="163"/>
      <c r="D17" s="237"/>
      <c r="E17" s="237"/>
      <c r="F17" s="237"/>
      <c r="G17" s="237"/>
      <c r="H17" s="237"/>
      <c r="I17" s="237"/>
      <c r="J17" s="237"/>
      <c r="K17" s="238"/>
      <c r="L17" s="239"/>
      <c r="M17" s="239"/>
      <c r="N17" s="239"/>
      <c r="O17" s="239"/>
      <c r="P17" s="239"/>
      <c r="Q17" s="240"/>
      <c r="R17" s="156" t="str">
        <f>IF(AND($U17="",$K17=""),"",IF($U17="",所得計算!$I9,$U17))</f>
        <v/>
      </c>
      <c r="S17" s="156"/>
      <c r="T17" s="156"/>
      <c r="U17" s="232"/>
      <c r="V17" s="232"/>
      <c r="W17" s="232"/>
      <c r="X17" s="116"/>
      <c r="Y17" s="116"/>
      <c r="Z17" s="116"/>
      <c r="AA17" s="116"/>
      <c r="AB17" s="116"/>
      <c r="AC17" s="116"/>
      <c r="AD17" s="116"/>
      <c r="AE17" s="233" t="str">
        <f>IF(所得計算!AL$4="","",所得計算!AL$4)</f>
        <v/>
      </c>
      <c r="AF17" s="233"/>
      <c r="AG17" s="233"/>
      <c r="AH17" s="233"/>
      <c r="AI17" s="233"/>
      <c r="AJ17" s="233"/>
      <c r="AK17" s="233"/>
      <c r="AL17" s="242"/>
      <c r="AM17" s="242"/>
      <c r="AN17" s="242"/>
      <c r="AO17" s="232"/>
      <c r="AP17" s="232"/>
      <c r="AQ17" s="232"/>
      <c r="AR17" s="233" t="str">
        <f t="shared" si="0"/>
        <v/>
      </c>
      <c r="AS17" s="233"/>
      <c r="AT17" s="233"/>
      <c r="AU17" s="233"/>
      <c r="AV17" s="233"/>
      <c r="AW17" s="233"/>
      <c r="AX17" s="233"/>
      <c r="AY17" s="116"/>
      <c r="AZ17" s="116"/>
      <c r="BA17" s="116"/>
      <c r="BB17" s="116"/>
      <c r="BC17" s="116"/>
      <c r="BD17" s="116"/>
      <c r="BE17" s="116"/>
      <c r="BF17" s="234" t="str">
        <f>IF(所得計算!AL$23="","",所得計算!AL$23)</f>
        <v/>
      </c>
      <c r="BG17" s="235"/>
      <c r="BH17" s="235"/>
      <c r="BI17" s="235"/>
      <c r="BJ17" s="235"/>
      <c r="BK17" s="235"/>
      <c r="BL17" s="23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57" t="str">
        <f t="shared" si="1"/>
        <v/>
      </c>
      <c r="DD17" s="157"/>
      <c r="DE17" s="157"/>
      <c r="DF17" s="157"/>
      <c r="DG17" s="158"/>
      <c r="DH17" s="158"/>
      <c r="DI17" s="158"/>
      <c r="DJ17" s="116"/>
      <c r="DK17" s="116"/>
      <c r="DL17" s="116"/>
      <c r="DM17" s="116"/>
      <c r="DN17" s="116"/>
      <c r="DO17" s="116"/>
      <c r="DP17" s="116"/>
      <c r="DQ17" s="117" t="str">
        <f t="shared" si="2"/>
        <v/>
      </c>
      <c r="DR17" s="118"/>
      <c r="DS17" s="118"/>
      <c r="DT17" s="118"/>
      <c r="DU17" s="118"/>
      <c r="DV17" s="118"/>
      <c r="DW17" s="118"/>
      <c r="DX17" s="118"/>
      <c r="DY17" s="118" t="str">
        <f>IF(OR(AND(SUM($AL17)=1,SUM($X17)&lt;=8500000),AND(SUM($AL17)=1,SUM($X17)&gt;8500000,SUM($BF17)&gt;0)),"所得金額調整控除１？",IF(OR(AND(SUM($AL17)=2,OR(SUM(所得計算!$BH$5:$BH$15)=0,SUM($BF17)=0)),AND(SUM($AL17)=2,OR(SUM($X17)&gt;8500000,SUM($BF17)=0))),"所得金額調整控除２？",IF(AND(SUM($AL17)=3,OR(SUM($X17)&lt;=8500000,SUM($BF17)=0)),"所得金額調整控除３？",IF(AND($AL17="",OR(SUM($X17)&gt;8500000,AND(SUM(所得計算!$BH$5:$BH$15)&gt;0,SUM($BF17)&gt;0))),"所得金額調整控除サイン不要？",""))))</f>
        <v/>
      </c>
      <c r="DZ17" s="118"/>
      <c r="EA17" s="118"/>
      <c r="EB17" s="118"/>
      <c r="EC17" s="118"/>
      <c r="ED17" s="118"/>
      <c r="EE17" s="118"/>
      <c r="EF17" s="118"/>
      <c r="EG17" s="118"/>
      <c r="EH17" s="118"/>
      <c r="EI17" s="118"/>
      <c r="EJ17" s="118"/>
      <c r="EK17" s="118"/>
      <c r="ER17" s="162">
        <v>4</v>
      </c>
      <c r="ES17" s="163"/>
      <c r="ET17" s="246"/>
      <c r="EU17" s="246"/>
      <c r="EV17" s="246"/>
      <c r="EW17" s="243"/>
      <c r="EX17" s="244"/>
      <c r="EY17" s="245"/>
      <c r="EZ17" s="246"/>
      <c r="FA17" s="246"/>
      <c r="FB17" s="246"/>
      <c r="FC17" s="243"/>
      <c r="FD17" s="244"/>
      <c r="FE17" s="245"/>
      <c r="FF17" s="246"/>
      <c r="FG17" s="246"/>
      <c r="FH17" s="246"/>
      <c r="FI17" s="243"/>
      <c r="FJ17" s="244"/>
      <c r="FK17" s="245"/>
      <c r="FL17" s="246"/>
      <c r="FM17" s="246"/>
      <c r="FN17" s="246"/>
      <c r="FO17" s="243"/>
      <c r="FP17" s="244"/>
      <c r="FQ17" s="245"/>
      <c r="FR17" s="246"/>
      <c r="FS17" s="246"/>
      <c r="FT17" s="246"/>
      <c r="FU17" s="243"/>
      <c r="FV17" s="244"/>
      <c r="FW17" s="245"/>
      <c r="FX17" s="246"/>
      <c r="FY17" s="246"/>
      <c r="FZ17" s="246"/>
      <c r="GA17" s="243"/>
      <c r="GB17" s="244"/>
      <c r="GC17" s="245"/>
      <c r="GD17" s="156" t="str">
        <f t="shared" si="3"/>
        <v/>
      </c>
      <c r="GE17" s="156"/>
      <c r="GF17" s="156"/>
      <c r="GG17" s="156"/>
      <c r="GH17" s="250"/>
      <c r="GI17" s="119"/>
      <c r="GJ17" s="119"/>
      <c r="GK17" s="251"/>
      <c r="GL17" s="207"/>
      <c r="GM17" s="208"/>
      <c r="GN17" s="209"/>
      <c r="GO17" s="201" t="str">
        <f>IF($GL17="","",IF(HLOOKUP($GL17,$GT$13:$IC$23,5,FALSE)&gt;=65,"","65未到達"))</f>
        <v/>
      </c>
      <c r="GP17" s="202"/>
      <c r="GQ17" s="202"/>
      <c r="GR17" s="202"/>
      <c r="GS17" s="203"/>
      <c r="GT17" s="156" t="str">
        <f>IF($R17="","",IF($U17="",IF(EOMONTH(VALUE("R"&amp;基本項目!$B$3&amp;"."&amp;ET$13&amp;".1"),0)&lt;$K17,"",DATEDIF($K17-1,EOMONTH(VALUE("R"&amp;基本項目!$B$3&amp;"."&amp;ET$13&amp;".1")-1,1),"Y")),$U17))</f>
        <v/>
      </c>
      <c r="GU17" s="156"/>
      <c r="GV17" s="156"/>
      <c r="GW17" s="156" t="str">
        <f>IF($R17="","",IF($U17="",IF(EOMONTH(VALUE("R"&amp;基本項目!$B$3&amp;"."&amp;EW$13&amp;".1"),0)&lt;$K17,"",DATEDIF($K17-1,EOMONTH(VALUE("R"&amp;基本項目!$B$3&amp;"."&amp;EW$13&amp;".1")-1,1),"Y")),$U17))</f>
        <v/>
      </c>
      <c r="GX17" s="156"/>
      <c r="GY17" s="156"/>
      <c r="GZ17" s="156" t="str">
        <f>IF($R17="","",IF($U17="",IF(EOMONTH(VALUE("R"&amp;基本項目!$B$3&amp;"."&amp;EZ$13&amp;".1"),0)&lt;$K17,"",DATEDIF($K17-1,EOMONTH(VALUE("R"&amp;基本項目!$B$3&amp;"."&amp;EZ$13&amp;".1")-1,1),"Y")),$U17))</f>
        <v/>
      </c>
      <c r="HA17" s="156"/>
      <c r="HB17" s="156"/>
      <c r="HC17" s="156" t="str">
        <f>IF($R17="","",IF($U17="",IF(EOMONTH(VALUE("R"&amp;基本項目!$B$3&amp;"."&amp;FC$13&amp;".1"),0)&lt;$K17,"",DATEDIF($K17-1,EOMONTH(VALUE("R"&amp;基本項目!$B$3&amp;"."&amp;FC$13&amp;".1")-1,1),"Y")),$U17))</f>
        <v/>
      </c>
      <c r="HD17" s="156"/>
      <c r="HE17" s="156"/>
      <c r="HF17" s="156" t="str">
        <f>IF($R17="","",IF($U17="",IF(EOMONTH(VALUE("R"&amp;基本項目!$B$3&amp;"."&amp;FF$13&amp;".1"),0)&lt;$K17,"",DATEDIF($K17-1,EOMONTH(VALUE("R"&amp;基本項目!$B$3&amp;"."&amp;FF$13&amp;".1")-1,1),"Y")),$U17))</f>
        <v/>
      </c>
      <c r="HG17" s="156"/>
      <c r="HH17" s="156"/>
      <c r="HI17" s="156" t="str">
        <f>IF($R17="","",IF($U17="",IF(EOMONTH(VALUE("R"&amp;基本項目!$B$3&amp;"."&amp;FI$13&amp;".1"),0)&lt;$K17,"",DATEDIF($K17-1,EOMONTH(VALUE("R"&amp;基本項目!$B$3&amp;"."&amp;FI$13&amp;".1")-1,1),"Y")),$U17))</f>
        <v/>
      </c>
      <c r="HJ17" s="156"/>
      <c r="HK17" s="156"/>
      <c r="HL17" s="156" t="str">
        <f>IF($R17="","",IF($U17="",IF(EOMONTH(VALUE("R"&amp;基本項目!$B$3&amp;"."&amp;FL$13&amp;".1"),0)&lt;$K17,"",DATEDIF($K17-1,EOMONTH(VALUE("R"&amp;基本項目!$B$3&amp;"."&amp;FL$13&amp;".1")-1,1),"Y")),$U17))</f>
        <v/>
      </c>
      <c r="HM17" s="156"/>
      <c r="HN17" s="156"/>
      <c r="HO17" s="156" t="str">
        <f>IF($R17="","",IF($U17="",IF(EOMONTH(VALUE("R"&amp;基本項目!$B$3&amp;"."&amp;FO$13&amp;".1"),0)&lt;$K17,"",DATEDIF($K17-1,EOMONTH(VALUE("R"&amp;基本項目!$B$3&amp;"."&amp;FO$13&amp;".1")-1,1),"Y")),$U17))</f>
        <v/>
      </c>
      <c r="HP17" s="156"/>
      <c r="HQ17" s="156"/>
      <c r="HR17" s="156" t="str">
        <f>IF($R17="","",IF($U17="",IF(EOMONTH(VALUE("R"&amp;基本項目!$B$3&amp;"."&amp;FR$13&amp;".1"),0)&lt;$K17,"",DATEDIF($K17-1,EOMONTH(VALUE("R"&amp;基本項目!$B$3&amp;"."&amp;FR$13&amp;".1")-1,1),"Y")),$U17))</f>
        <v/>
      </c>
      <c r="HS17" s="156"/>
      <c r="HT17" s="156"/>
      <c r="HU17" s="156" t="str">
        <f>IF($R17="","",IF($U17="",IF(EOMONTH(VALUE("R"&amp;基本項目!$B$3+1&amp;"."&amp;FU$13&amp;".1"),0)&lt;$K17,"",DATEDIF($K17-1,EOMONTH(VALUE("R"&amp;基本項目!$B$3+1&amp;"."&amp;FU$13&amp;".1")-1,1),"Y")),$U17))</f>
        <v/>
      </c>
      <c r="HV17" s="156"/>
      <c r="HW17" s="156"/>
      <c r="HX17" s="156" t="str">
        <f>IF($R17="","",IF($U17="",IF(EOMONTH(VALUE("R"&amp;基本項目!$B$3+1&amp;"."&amp;FX$13&amp;".1"),0)&lt;$K17,"",DATEDIF($K17-1,EOMONTH(VALUE("R"&amp;基本項目!$B$3+1&amp;"."&amp;FX$13&amp;".1")-1,1),"Y")),$U17))</f>
        <v/>
      </c>
      <c r="HY17" s="156"/>
      <c r="HZ17" s="156"/>
      <c r="IA17" s="156" t="str">
        <f>IF($R17="","",IF($U17="",IF(EOMONTH(VALUE("R"&amp;基本項目!$B$3+1&amp;"."&amp;GA$13&amp;".1"),0)&lt;$K17,"",DATEDIF($K17-1,EOMONTH(VALUE("R"&amp;基本項目!$B$3+1&amp;"."&amp;GA$13&amp;".1")-1,1),"Y")),$U17))</f>
        <v/>
      </c>
      <c r="IB17" s="156"/>
      <c r="IC17" s="156"/>
      <c r="ID17" s="156" t="str">
        <f t="shared" si="5"/>
        <v/>
      </c>
      <c r="IE17" s="156"/>
      <c r="IF17" s="156"/>
      <c r="IG17" s="156"/>
      <c r="IH17" s="156" t="str">
        <f t="shared" si="6"/>
        <v/>
      </c>
      <c r="II17" s="156"/>
      <c r="IJ17" s="156"/>
      <c r="IK17" s="156"/>
      <c r="IN17" s="156" t="str">
        <f>IF($R17="","",IF($U17="",IF(EOMONTH(VALUE("R"&amp;基本項目!$B$3&amp;"."&amp;ET$13&amp;".1"),0)&lt;$K17,"",DATEDIF($K17,EOMONTH(VALUE("R"&amp;基本項目!$B$3&amp;"."&amp;ET$13&amp;".1")-1,1),"Y")),$U17))</f>
        <v/>
      </c>
      <c r="IO17" s="156"/>
      <c r="IP17" s="156"/>
      <c r="IQ17" s="156" t="str">
        <f>IF($R17="","",IF($U17="",IF(EOMONTH(VALUE("R"&amp;基本項目!$B$3&amp;"."&amp;EW$13&amp;".1"),0)&lt;$K17,"",DATEDIF($K17,EOMONTH(VALUE("R"&amp;基本項目!$B$3&amp;"."&amp;EW$13&amp;".1")-1,1),"Y")),$U17))</f>
        <v/>
      </c>
      <c r="IR17" s="156"/>
      <c r="IS17" s="156"/>
      <c r="IT17" s="156" t="str">
        <f>IF($R17="","",IF($U17="",IF(EOMONTH(VALUE("R"&amp;基本項目!$B$3&amp;"."&amp;EZ$13&amp;".1"),0)&lt;$K17,"",DATEDIF($K17,EOMONTH(VALUE("R"&amp;基本項目!$B$3&amp;"."&amp;EZ$13&amp;".1")-1,1),"Y")),$U17))</f>
        <v/>
      </c>
      <c r="IU17" s="156"/>
      <c r="IV17" s="156"/>
      <c r="IW17" s="156" t="str">
        <f>IF($R17="","",IF($U17="",IF(EOMONTH(VALUE("R"&amp;基本項目!$B$3&amp;"."&amp;FC$13&amp;".1"),0)&lt;$K17,"",DATEDIF($K17,EOMONTH(VALUE("R"&amp;基本項目!$B$3&amp;"."&amp;FC$13&amp;".1")-1,1),"Y")),$U17))</f>
        <v/>
      </c>
      <c r="IX17" s="156"/>
      <c r="IY17" s="156"/>
      <c r="IZ17" s="156" t="str">
        <f>IF($R17="","",IF($U17="",IF(EOMONTH(VALUE("R"&amp;基本項目!$B$3&amp;"."&amp;FF$13&amp;".1"),0)&lt;$K17,"",DATEDIF($K17,EOMONTH(VALUE("R"&amp;基本項目!$B$3&amp;"."&amp;FF$13&amp;".1")-1,1),"Y")),$U17))</f>
        <v/>
      </c>
      <c r="JA17" s="156"/>
      <c r="JB17" s="156"/>
      <c r="JC17" s="156" t="str">
        <f>IF($R17="","",IF($U17="",IF(EOMONTH(VALUE("R"&amp;基本項目!$B$3&amp;"."&amp;FI$13&amp;".1"),0)&lt;$K17,"",DATEDIF($K17,EOMONTH(VALUE("R"&amp;基本項目!$B$3&amp;"."&amp;FI$13&amp;".1")-1,1),"Y")),$U17))</f>
        <v/>
      </c>
      <c r="JD17" s="156"/>
      <c r="JE17" s="156"/>
      <c r="JF17" s="156" t="str">
        <f>IF($R17="","",IF($U17="",IF(EOMONTH(VALUE("R"&amp;基本項目!$B$3&amp;"."&amp;FL$13&amp;".1"),0)&lt;$K17,"",DATEDIF($K17,EOMONTH(VALUE("R"&amp;基本項目!$B$3&amp;"."&amp;FL$13&amp;".1")-1,1),"Y")),$U17))</f>
        <v/>
      </c>
      <c r="JG17" s="156"/>
      <c r="JH17" s="156"/>
      <c r="JI17" s="156" t="str">
        <f>IF($R17="","",IF($U17="",IF(EOMONTH(VALUE("R"&amp;基本項目!$B$3&amp;"."&amp;FO$13&amp;".1"),0)&lt;$K17,"",DATEDIF($K17,EOMONTH(VALUE("R"&amp;基本項目!$B$3&amp;"."&amp;FO$13&amp;".1")-1,1),"Y")),$U17))</f>
        <v/>
      </c>
      <c r="JJ17" s="156"/>
      <c r="JK17" s="156"/>
      <c r="JL17" s="156" t="str">
        <f>IF($R17="","",IF($U17="",IF(EOMONTH(VALUE("R"&amp;基本項目!$B$3&amp;"."&amp;FR$13&amp;".1"),0)&lt;$K17,"",DATEDIF($K17,EOMONTH(VALUE("R"&amp;基本項目!$B$3&amp;"."&amp;FR$13&amp;".1")-1,1),"Y")),$U17))</f>
        <v/>
      </c>
      <c r="JM17" s="156"/>
      <c r="JN17" s="156"/>
      <c r="JO17" s="156" t="str">
        <f>IF($R17="","",IF($U17="",IF(EOMONTH(VALUE("R"&amp;基本項目!$B$3+1&amp;"."&amp;FU$13&amp;".1"),0)&lt;$K17,"",DATEDIF($K17,EOMONTH(VALUE("R"&amp;基本項目!$B$3+1&amp;"."&amp;FU$13&amp;".1")-1,1),"Y")),$U17))</f>
        <v/>
      </c>
      <c r="JP17" s="156"/>
      <c r="JQ17" s="156"/>
      <c r="JR17" s="156" t="str">
        <f>IF($R17="","",IF($U17="",IF(EOMONTH(VALUE("R"&amp;基本項目!$B$3+1&amp;"."&amp;FX$13&amp;".1"),0)&lt;$K17,"",DATEDIF($K17,EOMONTH(VALUE("R"&amp;基本項目!$B$3+1&amp;"."&amp;FX$13&amp;".1")-1,1),"Y")),$U17))</f>
        <v/>
      </c>
      <c r="JS17" s="156"/>
      <c r="JT17" s="156"/>
      <c r="JU17" s="156" t="str">
        <f>IF($R17="","",IF($U17="",IF(EOMONTH(VALUE("R"&amp;基本項目!$B$3+1&amp;"."&amp;GA$13&amp;".1"),0)&lt;$K17,"",DATEDIF($K17,EOMONTH(VALUE("R"&amp;基本項目!$B$3+1&amp;"."&amp;GA$13&amp;".1")-1,1),"Y")),$U17))</f>
        <v/>
      </c>
      <c r="JV17" s="156"/>
      <c r="JW17" s="156"/>
      <c r="JX17" s="156" t="str">
        <f t="shared" si="7"/>
        <v/>
      </c>
      <c r="JY17" s="156"/>
      <c r="JZ17" s="156"/>
      <c r="KA17" s="156"/>
      <c r="KB17" s="156" t="str">
        <f t="shared" si="8"/>
        <v/>
      </c>
      <c r="KC17" s="156"/>
      <c r="KD17" s="156"/>
      <c r="KE17" s="156"/>
      <c r="KH17" s="156" t="str">
        <f t="shared" si="9"/>
        <v/>
      </c>
      <c r="KI17" s="156"/>
      <c r="KJ17" s="156"/>
      <c r="KK17" s="156" t="str">
        <f t="shared" si="10"/>
        <v/>
      </c>
      <c r="KL17" s="156"/>
      <c r="KM17" s="156"/>
      <c r="KN17" s="156" t="str">
        <f t="shared" si="11"/>
        <v/>
      </c>
      <c r="KO17" s="156"/>
      <c r="KP17" s="156"/>
      <c r="KQ17" s="156" t="str">
        <f t="shared" si="12"/>
        <v/>
      </c>
      <c r="KR17" s="156"/>
      <c r="KS17" s="156"/>
      <c r="KT17" s="156" t="str">
        <f t="shared" si="13"/>
        <v/>
      </c>
      <c r="KU17" s="156"/>
      <c r="KV17" s="156"/>
      <c r="KW17" s="156" t="str">
        <f t="shared" si="14"/>
        <v/>
      </c>
      <c r="KX17" s="156"/>
      <c r="KY17" s="156"/>
      <c r="KZ17" s="156" t="str">
        <f t="shared" si="15"/>
        <v/>
      </c>
      <c r="LA17" s="156"/>
      <c r="LB17" s="156"/>
      <c r="LC17" s="156" t="str">
        <f t="shared" si="16"/>
        <v/>
      </c>
      <c r="LD17" s="156"/>
      <c r="LE17" s="156"/>
      <c r="LF17" s="156" t="str">
        <f t="shared" si="17"/>
        <v/>
      </c>
      <c r="LG17" s="156"/>
      <c r="LH17" s="156"/>
      <c r="LI17" s="156" t="str">
        <f t="shared" si="18"/>
        <v/>
      </c>
      <c r="LJ17" s="156"/>
      <c r="LK17" s="156"/>
      <c r="LL17" s="156" t="str">
        <f t="shared" si="19"/>
        <v/>
      </c>
      <c r="LM17" s="156"/>
      <c r="LN17" s="156"/>
      <c r="LO17" s="156" t="str">
        <f t="shared" si="20"/>
        <v/>
      </c>
      <c r="LP17" s="156"/>
      <c r="LQ17" s="156"/>
      <c r="LR17" s="156" t="str">
        <f t="shared" si="21"/>
        <v/>
      </c>
      <c r="LS17" s="156"/>
      <c r="LT17" s="156"/>
      <c r="LU17" s="156"/>
      <c r="LV17" s="156" t="str">
        <f t="shared" si="22"/>
        <v/>
      </c>
      <c r="LW17" s="156"/>
      <c r="LX17" s="156"/>
      <c r="LY17" s="156"/>
      <c r="LZ17" s="156" t="str">
        <f t="shared" si="23"/>
        <v/>
      </c>
      <c r="MA17" s="156"/>
      <c r="MB17" s="156"/>
      <c r="ME17" s="156" t="str">
        <f t="shared" si="24"/>
        <v/>
      </c>
      <c r="MF17" s="156"/>
      <c r="MG17" s="156"/>
      <c r="MH17" s="156" t="str">
        <f t="shared" si="25"/>
        <v/>
      </c>
      <c r="MI17" s="156"/>
      <c r="MJ17" s="156"/>
      <c r="MK17" s="156" t="str">
        <f t="shared" si="26"/>
        <v/>
      </c>
      <c r="ML17" s="156"/>
      <c r="MM17" s="156"/>
      <c r="MN17" s="156" t="str">
        <f t="shared" si="27"/>
        <v/>
      </c>
      <c r="MO17" s="156"/>
      <c r="MP17" s="156"/>
      <c r="MQ17" s="156" t="str">
        <f t="shared" si="28"/>
        <v/>
      </c>
      <c r="MR17" s="156"/>
      <c r="MS17" s="156"/>
      <c r="MT17" s="156" t="str">
        <f t="shared" si="29"/>
        <v/>
      </c>
      <c r="MU17" s="156"/>
      <c r="MV17" s="156"/>
      <c r="MW17" s="156" t="str">
        <f t="shared" si="30"/>
        <v/>
      </c>
      <c r="MX17" s="156"/>
      <c r="MY17" s="156"/>
      <c r="MZ17" s="156" t="str">
        <f t="shared" si="31"/>
        <v/>
      </c>
      <c r="NA17" s="156"/>
      <c r="NB17" s="156"/>
      <c r="NC17" s="156" t="str">
        <f t="shared" si="32"/>
        <v/>
      </c>
      <c r="ND17" s="156"/>
      <c r="NE17" s="156"/>
      <c r="NF17" s="156" t="str">
        <f t="shared" si="33"/>
        <v/>
      </c>
      <c r="NG17" s="156"/>
      <c r="NH17" s="156"/>
      <c r="NI17" s="156" t="str">
        <f t="shared" si="34"/>
        <v/>
      </c>
      <c r="NJ17" s="156"/>
      <c r="NK17" s="156"/>
      <c r="NL17" s="156" t="str">
        <f t="shared" si="35"/>
        <v/>
      </c>
      <c r="NM17" s="156"/>
      <c r="NN17" s="156"/>
      <c r="NO17" s="156" t="str">
        <f t="shared" si="36"/>
        <v/>
      </c>
      <c r="NP17" s="156"/>
      <c r="NQ17" s="156"/>
      <c r="NR17" s="156"/>
      <c r="NS17" s="156" t="str">
        <f t="shared" si="37"/>
        <v/>
      </c>
      <c r="NT17" s="156"/>
      <c r="NU17" s="156"/>
      <c r="NV17" s="156"/>
      <c r="NW17" s="156" t="str">
        <f t="shared" si="38"/>
        <v/>
      </c>
      <c r="NX17" s="156"/>
      <c r="NY17" s="156"/>
    </row>
    <row r="18" spans="2:389" ht="21" customHeight="1" x14ac:dyDescent="0.15">
      <c r="B18" s="162">
        <v>5</v>
      </c>
      <c r="C18" s="163"/>
      <c r="D18" s="237"/>
      <c r="E18" s="237"/>
      <c r="F18" s="237"/>
      <c r="G18" s="237"/>
      <c r="H18" s="237"/>
      <c r="I18" s="237"/>
      <c r="J18" s="237"/>
      <c r="K18" s="238"/>
      <c r="L18" s="239"/>
      <c r="M18" s="239"/>
      <c r="N18" s="239"/>
      <c r="O18" s="239"/>
      <c r="P18" s="239"/>
      <c r="Q18" s="240"/>
      <c r="R18" s="156" t="str">
        <f>IF(AND($U18="",$K18=""),"",IF($U18="",所得計算!$I10,$U18))</f>
        <v/>
      </c>
      <c r="S18" s="156"/>
      <c r="T18" s="156"/>
      <c r="U18" s="232"/>
      <c r="V18" s="232"/>
      <c r="W18" s="232"/>
      <c r="X18" s="116"/>
      <c r="Y18" s="116"/>
      <c r="Z18" s="116"/>
      <c r="AA18" s="116"/>
      <c r="AB18" s="116"/>
      <c r="AC18" s="116"/>
      <c r="AD18" s="116"/>
      <c r="AE18" s="233" t="str">
        <f>IF(所得計算!AM$4="","",所得計算!AM$4)</f>
        <v/>
      </c>
      <c r="AF18" s="233"/>
      <c r="AG18" s="233"/>
      <c r="AH18" s="233"/>
      <c r="AI18" s="233"/>
      <c r="AJ18" s="233"/>
      <c r="AK18" s="233"/>
      <c r="AL18" s="242"/>
      <c r="AM18" s="242"/>
      <c r="AN18" s="242"/>
      <c r="AO18" s="232"/>
      <c r="AP18" s="232"/>
      <c r="AQ18" s="232"/>
      <c r="AR18" s="233" t="str">
        <f t="shared" si="0"/>
        <v/>
      </c>
      <c r="AS18" s="233"/>
      <c r="AT18" s="233"/>
      <c r="AU18" s="233"/>
      <c r="AV18" s="233"/>
      <c r="AW18" s="233"/>
      <c r="AX18" s="233"/>
      <c r="AY18" s="116"/>
      <c r="AZ18" s="116"/>
      <c r="BA18" s="116"/>
      <c r="BB18" s="116"/>
      <c r="BC18" s="116"/>
      <c r="BD18" s="116"/>
      <c r="BE18" s="116"/>
      <c r="BF18" s="234" t="str">
        <f>IF(所得計算!AM$23="","",所得計算!AM$23)</f>
        <v/>
      </c>
      <c r="BG18" s="235"/>
      <c r="BH18" s="235"/>
      <c r="BI18" s="235"/>
      <c r="BJ18" s="235"/>
      <c r="BK18" s="235"/>
      <c r="BL18" s="23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57" t="str">
        <f t="shared" si="1"/>
        <v/>
      </c>
      <c r="DD18" s="157"/>
      <c r="DE18" s="157"/>
      <c r="DF18" s="157"/>
      <c r="DG18" s="158"/>
      <c r="DH18" s="158"/>
      <c r="DI18" s="158"/>
      <c r="DJ18" s="159"/>
      <c r="DK18" s="160"/>
      <c r="DL18" s="160"/>
      <c r="DM18" s="160"/>
      <c r="DN18" s="160"/>
      <c r="DO18" s="160"/>
      <c r="DP18" s="161"/>
      <c r="DQ18" s="117" t="str">
        <f t="shared" si="2"/>
        <v/>
      </c>
      <c r="DR18" s="118"/>
      <c r="DS18" s="118"/>
      <c r="DT18" s="118"/>
      <c r="DU18" s="118"/>
      <c r="DV18" s="118"/>
      <c r="DW18" s="118"/>
      <c r="DX18" s="118"/>
      <c r="DY18" s="118" t="str">
        <f>IF(OR(AND(SUM($AL18)=1,SUM($X18)&lt;=8500000),AND(SUM($AL18)=1,SUM($X18)&gt;8500000,SUM($BF18)&gt;0)),"所得金額調整控除１？",IF(OR(AND(SUM($AL18)=2,OR(SUM(所得計算!$BI$5:$BI$15)=0,SUM($BF18)=0)),AND(SUM($AL18)=2,OR(SUM($X18)&gt;8500000,SUM($BF18)=0))),"所得金額調整控除２？",IF(AND(SUM($AL18)=3,OR(SUM($X18)&lt;=8500000,SUM($BF18)=0)),"所得金額調整控除３？",IF(AND($AL18="",OR(SUM($X18)&gt;8500000,AND(SUM(所得計算!$BI$5:$BI$15)&gt;0,SUM($BF18)&gt;0))),"所得金額調整控除サイン不要？",""))))</f>
        <v/>
      </c>
      <c r="DZ18" s="118"/>
      <c r="EA18" s="118"/>
      <c r="EB18" s="118"/>
      <c r="EC18" s="118"/>
      <c r="ED18" s="118"/>
      <c r="EE18" s="118"/>
      <c r="EF18" s="118"/>
      <c r="EG18" s="118"/>
      <c r="EH18" s="118"/>
      <c r="EI18" s="118"/>
      <c r="EJ18" s="118"/>
      <c r="EK18" s="118"/>
      <c r="ER18" s="162">
        <v>5</v>
      </c>
      <c r="ES18" s="163"/>
      <c r="ET18" s="246"/>
      <c r="EU18" s="246"/>
      <c r="EV18" s="246"/>
      <c r="EW18" s="243"/>
      <c r="EX18" s="244"/>
      <c r="EY18" s="245"/>
      <c r="EZ18" s="246"/>
      <c r="FA18" s="246"/>
      <c r="FB18" s="246"/>
      <c r="FC18" s="243"/>
      <c r="FD18" s="244"/>
      <c r="FE18" s="245"/>
      <c r="FF18" s="246"/>
      <c r="FG18" s="246"/>
      <c r="FH18" s="246"/>
      <c r="FI18" s="243"/>
      <c r="FJ18" s="244"/>
      <c r="FK18" s="245"/>
      <c r="FL18" s="246"/>
      <c r="FM18" s="246"/>
      <c r="FN18" s="246"/>
      <c r="FO18" s="243"/>
      <c r="FP18" s="244"/>
      <c r="FQ18" s="245"/>
      <c r="FR18" s="246"/>
      <c r="FS18" s="246"/>
      <c r="FT18" s="246"/>
      <c r="FU18" s="243"/>
      <c r="FV18" s="244"/>
      <c r="FW18" s="245"/>
      <c r="FX18" s="246"/>
      <c r="FY18" s="246"/>
      <c r="FZ18" s="246"/>
      <c r="GA18" s="243"/>
      <c r="GB18" s="244"/>
      <c r="GC18" s="245"/>
      <c r="GD18" s="156" t="str">
        <f t="shared" si="3"/>
        <v/>
      </c>
      <c r="GE18" s="156"/>
      <c r="GF18" s="156"/>
      <c r="GG18" s="156"/>
      <c r="GH18" s="250"/>
      <c r="GI18" s="119"/>
      <c r="GJ18" s="119"/>
      <c r="GK18" s="251"/>
      <c r="GL18" s="207"/>
      <c r="GM18" s="208"/>
      <c r="GN18" s="209"/>
      <c r="GO18" s="201" t="str">
        <f>IF($GL18="","",IF(HLOOKUP($GL18,$GT$13:$IC$23,6,FALSE)&gt;=65,"","65未到達"))</f>
        <v/>
      </c>
      <c r="GP18" s="202"/>
      <c r="GQ18" s="202"/>
      <c r="GR18" s="202"/>
      <c r="GS18" s="203"/>
      <c r="GT18" s="156" t="str">
        <f>IF($R18="","",IF($U18="",IF(EOMONTH(VALUE("R"&amp;基本項目!$B$3&amp;"."&amp;ET$13&amp;".1"),0)&lt;$K18,"",DATEDIF($K18-1,EOMONTH(VALUE("R"&amp;基本項目!$B$3&amp;"."&amp;ET$13&amp;".1")-1,1),"Y")),$U18))</f>
        <v/>
      </c>
      <c r="GU18" s="156"/>
      <c r="GV18" s="156"/>
      <c r="GW18" s="156" t="str">
        <f>IF($R18="","",IF($U18="",IF(EOMONTH(VALUE("R"&amp;基本項目!$B$3&amp;"."&amp;EW$13&amp;".1"),0)&lt;$K18,"",DATEDIF($K18-1,EOMONTH(VALUE("R"&amp;基本項目!$B$3&amp;"."&amp;EW$13&amp;".1")-1,1),"Y")),$U18))</f>
        <v/>
      </c>
      <c r="GX18" s="156"/>
      <c r="GY18" s="156"/>
      <c r="GZ18" s="156" t="str">
        <f>IF($R18="","",IF($U18="",IF(EOMONTH(VALUE("R"&amp;基本項目!$B$3&amp;"."&amp;EZ$13&amp;".1"),0)&lt;$K18,"",DATEDIF($K18-1,EOMONTH(VALUE("R"&amp;基本項目!$B$3&amp;"."&amp;EZ$13&amp;".1")-1,1),"Y")),$U18))</f>
        <v/>
      </c>
      <c r="HA18" s="156"/>
      <c r="HB18" s="156"/>
      <c r="HC18" s="156" t="str">
        <f>IF($R18="","",IF($U18="",IF(EOMONTH(VALUE("R"&amp;基本項目!$B$3&amp;"."&amp;FC$13&amp;".1"),0)&lt;$K18,"",DATEDIF($K18-1,EOMONTH(VALUE("R"&amp;基本項目!$B$3&amp;"."&amp;FC$13&amp;".1")-1,1),"Y")),$U18))</f>
        <v/>
      </c>
      <c r="HD18" s="156"/>
      <c r="HE18" s="156"/>
      <c r="HF18" s="156" t="str">
        <f>IF($R18="","",IF($U18="",IF(EOMONTH(VALUE("R"&amp;基本項目!$B$3&amp;"."&amp;FF$13&amp;".1"),0)&lt;$K18,"",DATEDIF($K18-1,EOMONTH(VALUE("R"&amp;基本項目!$B$3&amp;"."&amp;FF$13&amp;".1")-1,1),"Y")),$U18))</f>
        <v/>
      </c>
      <c r="HG18" s="156"/>
      <c r="HH18" s="156"/>
      <c r="HI18" s="156" t="str">
        <f>IF($R18="","",IF($U18="",IF(EOMONTH(VALUE("R"&amp;基本項目!$B$3&amp;"."&amp;FI$13&amp;".1"),0)&lt;$K18,"",DATEDIF($K18-1,EOMONTH(VALUE("R"&amp;基本項目!$B$3&amp;"."&amp;FI$13&amp;".1")-1,1),"Y")),$U18))</f>
        <v/>
      </c>
      <c r="HJ18" s="156"/>
      <c r="HK18" s="156"/>
      <c r="HL18" s="156" t="str">
        <f>IF($R18="","",IF($U18="",IF(EOMONTH(VALUE("R"&amp;基本項目!$B$3&amp;"."&amp;FL$13&amp;".1"),0)&lt;$K18,"",DATEDIF($K18-1,EOMONTH(VALUE("R"&amp;基本項目!$B$3&amp;"."&amp;FL$13&amp;".1")-1,1),"Y")),$U18))</f>
        <v/>
      </c>
      <c r="HM18" s="156"/>
      <c r="HN18" s="156"/>
      <c r="HO18" s="156" t="str">
        <f>IF($R18="","",IF($U18="",IF(EOMONTH(VALUE("R"&amp;基本項目!$B$3&amp;"."&amp;FO$13&amp;".1"),0)&lt;$K18,"",DATEDIF($K18-1,EOMONTH(VALUE("R"&amp;基本項目!$B$3&amp;"."&amp;FO$13&amp;".1")-1,1),"Y")),$U18))</f>
        <v/>
      </c>
      <c r="HP18" s="156"/>
      <c r="HQ18" s="156"/>
      <c r="HR18" s="156" t="str">
        <f>IF($R18="","",IF($U18="",IF(EOMONTH(VALUE("R"&amp;基本項目!$B$3&amp;"."&amp;FR$13&amp;".1"),0)&lt;$K18,"",DATEDIF($K18-1,EOMONTH(VALUE("R"&amp;基本項目!$B$3&amp;"."&amp;FR$13&amp;".1")-1,1),"Y")),$U18))</f>
        <v/>
      </c>
      <c r="HS18" s="156"/>
      <c r="HT18" s="156"/>
      <c r="HU18" s="156" t="str">
        <f>IF($R18="","",IF($U18="",IF(EOMONTH(VALUE("R"&amp;基本項目!$B$3+1&amp;"."&amp;FU$13&amp;".1"),0)&lt;$K18,"",DATEDIF($K18-1,EOMONTH(VALUE("R"&amp;基本項目!$B$3+1&amp;"."&amp;FU$13&amp;".1")-1,1),"Y")),$U18))</f>
        <v/>
      </c>
      <c r="HV18" s="156"/>
      <c r="HW18" s="156"/>
      <c r="HX18" s="156" t="str">
        <f>IF($R18="","",IF($U18="",IF(EOMONTH(VALUE("R"&amp;基本項目!$B$3+1&amp;"."&amp;FX$13&amp;".1"),0)&lt;$K18,"",DATEDIF($K18-1,EOMONTH(VALUE("R"&amp;基本項目!$B$3+1&amp;"."&amp;FX$13&amp;".1")-1,1),"Y")),$U18))</f>
        <v/>
      </c>
      <c r="HY18" s="156"/>
      <c r="HZ18" s="156"/>
      <c r="IA18" s="156" t="str">
        <f>IF($R18="","",IF($U18="",IF(EOMONTH(VALUE("R"&amp;基本項目!$B$3+1&amp;"."&amp;GA$13&amp;".1"),0)&lt;$K18,"",DATEDIF($K18-1,EOMONTH(VALUE("R"&amp;基本項目!$B$3+1&amp;"."&amp;GA$13&amp;".1")-1,1),"Y")),$U18))</f>
        <v/>
      </c>
      <c r="IB18" s="156"/>
      <c r="IC18" s="156"/>
      <c r="ID18" s="156" t="str">
        <f t="shared" si="5"/>
        <v/>
      </c>
      <c r="IE18" s="156"/>
      <c r="IF18" s="156"/>
      <c r="IG18" s="156"/>
      <c r="IH18" s="156" t="str">
        <f t="shared" si="6"/>
        <v/>
      </c>
      <c r="II18" s="156"/>
      <c r="IJ18" s="156"/>
      <c r="IK18" s="156"/>
      <c r="IN18" s="156" t="str">
        <f>IF($R18="","",IF($U18="",IF(EOMONTH(VALUE("R"&amp;基本項目!$B$3&amp;"."&amp;ET$13&amp;".1"),0)&lt;$K18,"",DATEDIF($K18,EOMONTH(VALUE("R"&amp;基本項目!$B$3&amp;"."&amp;ET$13&amp;".1")-1,1),"Y")),$U18))</f>
        <v/>
      </c>
      <c r="IO18" s="156"/>
      <c r="IP18" s="156"/>
      <c r="IQ18" s="156" t="str">
        <f>IF($R18="","",IF($U18="",IF(EOMONTH(VALUE("R"&amp;基本項目!$B$3&amp;"."&amp;EW$13&amp;".1"),0)&lt;$K18,"",DATEDIF($K18,EOMONTH(VALUE("R"&amp;基本項目!$B$3&amp;"."&amp;EW$13&amp;".1")-1,1),"Y")),$U18))</f>
        <v/>
      </c>
      <c r="IR18" s="156"/>
      <c r="IS18" s="156"/>
      <c r="IT18" s="156" t="str">
        <f>IF($R18="","",IF($U18="",IF(EOMONTH(VALUE("R"&amp;基本項目!$B$3&amp;"."&amp;EZ$13&amp;".1"),0)&lt;$K18,"",DATEDIF($K18,EOMONTH(VALUE("R"&amp;基本項目!$B$3&amp;"."&amp;EZ$13&amp;".1")-1,1),"Y")),$U18))</f>
        <v/>
      </c>
      <c r="IU18" s="156"/>
      <c r="IV18" s="156"/>
      <c r="IW18" s="156" t="str">
        <f>IF($R18="","",IF($U18="",IF(EOMONTH(VALUE("R"&amp;基本項目!$B$3&amp;"."&amp;FC$13&amp;".1"),0)&lt;$K18,"",DATEDIF($K18,EOMONTH(VALUE("R"&amp;基本項目!$B$3&amp;"."&amp;FC$13&amp;".1")-1,1),"Y")),$U18))</f>
        <v/>
      </c>
      <c r="IX18" s="156"/>
      <c r="IY18" s="156"/>
      <c r="IZ18" s="156" t="str">
        <f>IF($R18="","",IF($U18="",IF(EOMONTH(VALUE("R"&amp;基本項目!$B$3&amp;"."&amp;FF$13&amp;".1"),0)&lt;$K18,"",DATEDIF($K18,EOMONTH(VALUE("R"&amp;基本項目!$B$3&amp;"."&amp;FF$13&amp;".1")-1,1),"Y")),$U18))</f>
        <v/>
      </c>
      <c r="JA18" s="156"/>
      <c r="JB18" s="156"/>
      <c r="JC18" s="156" t="str">
        <f>IF($R18="","",IF($U18="",IF(EOMONTH(VALUE("R"&amp;基本項目!$B$3&amp;"."&amp;FI$13&amp;".1"),0)&lt;$K18,"",DATEDIF($K18,EOMONTH(VALUE("R"&amp;基本項目!$B$3&amp;"."&amp;FI$13&amp;".1")-1,1),"Y")),$U18))</f>
        <v/>
      </c>
      <c r="JD18" s="156"/>
      <c r="JE18" s="156"/>
      <c r="JF18" s="156" t="str">
        <f>IF($R18="","",IF($U18="",IF(EOMONTH(VALUE("R"&amp;基本項目!$B$3&amp;"."&amp;FL$13&amp;".1"),0)&lt;$K18,"",DATEDIF($K18,EOMONTH(VALUE("R"&amp;基本項目!$B$3&amp;"."&amp;FL$13&amp;".1")-1,1),"Y")),$U18))</f>
        <v/>
      </c>
      <c r="JG18" s="156"/>
      <c r="JH18" s="156"/>
      <c r="JI18" s="156" t="str">
        <f>IF($R18="","",IF($U18="",IF(EOMONTH(VALUE("R"&amp;基本項目!$B$3&amp;"."&amp;FO$13&amp;".1"),0)&lt;$K18,"",DATEDIF($K18,EOMONTH(VALUE("R"&amp;基本項目!$B$3&amp;"."&amp;FO$13&amp;".1")-1,1),"Y")),$U18))</f>
        <v/>
      </c>
      <c r="JJ18" s="156"/>
      <c r="JK18" s="156"/>
      <c r="JL18" s="156" t="str">
        <f>IF($R18="","",IF($U18="",IF(EOMONTH(VALUE("R"&amp;基本項目!$B$3&amp;"."&amp;FR$13&amp;".1"),0)&lt;$K18,"",DATEDIF($K18,EOMONTH(VALUE("R"&amp;基本項目!$B$3&amp;"."&amp;FR$13&amp;".1")-1,1),"Y")),$U18))</f>
        <v/>
      </c>
      <c r="JM18" s="156"/>
      <c r="JN18" s="156"/>
      <c r="JO18" s="156" t="str">
        <f>IF($R18="","",IF($U18="",IF(EOMONTH(VALUE("R"&amp;基本項目!$B$3+1&amp;"."&amp;FU$13&amp;".1"),0)&lt;$K18,"",DATEDIF($K18,EOMONTH(VALUE("R"&amp;基本項目!$B$3+1&amp;"."&amp;FU$13&amp;".1")-1,1),"Y")),$U18))</f>
        <v/>
      </c>
      <c r="JP18" s="156"/>
      <c r="JQ18" s="156"/>
      <c r="JR18" s="156" t="str">
        <f>IF($R18="","",IF($U18="",IF(EOMONTH(VALUE("R"&amp;基本項目!$B$3+1&amp;"."&amp;FX$13&amp;".1"),0)&lt;$K18,"",DATEDIF($K18,EOMONTH(VALUE("R"&amp;基本項目!$B$3+1&amp;"."&amp;FX$13&amp;".1")-1,1),"Y")),$U18))</f>
        <v/>
      </c>
      <c r="JS18" s="156"/>
      <c r="JT18" s="156"/>
      <c r="JU18" s="156" t="str">
        <f>IF($R18="","",IF($U18="",IF(EOMONTH(VALUE("R"&amp;基本項目!$B$3+1&amp;"."&amp;GA$13&amp;".1"),0)&lt;$K18,"",DATEDIF($K18,EOMONTH(VALUE("R"&amp;基本項目!$B$3+1&amp;"."&amp;GA$13&amp;".1")-1,1),"Y")),$U18))</f>
        <v/>
      </c>
      <c r="JV18" s="156"/>
      <c r="JW18" s="156"/>
      <c r="JX18" s="156" t="str">
        <f t="shared" si="7"/>
        <v/>
      </c>
      <c r="JY18" s="156"/>
      <c r="JZ18" s="156"/>
      <c r="KA18" s="156"/>
      <c r="KB18" s="156" t="str">
        <f t="shared" si="8"/>
        <v/>
      </c>
      <c r="KC18" s="156"/>
      <c r="KD18" s="156"/>
      <c r="KE18" s="156"/>
      <c r="KH18" s="156" t="str">
        <f t="shared" si="9"/>
        <v/>
      </c>
      <c r="KI18" s="156"/>
      <c r="KJ18" s="156"/>
      <c r="KK18" s="156" t="str">
        <f t="shared" si="10"/>
        <v/>
      </c>
      <c r="KL18" s="156"/>
      <c r="KM18" s="156"/>
      <c r="KN18" s="156" t="str">
        <f t="shared" si="11"/>
        <v/>
      </c>
      <c r="KO18" s="156"/>
      <c r="KP18" s="156"/>
      <c r="KQ18" s="156" t="str">
        <f t="shared" si="12"/>
        <v/>
      </c>
      <c r="KR18" s="156"/>
      <c r="KS18" s="156"/>
      <c r="KT18" s="156" t="str">
        <f t="shared" si="13"/>
        <v/>
      </c>
      <c r="KU18" s="156"/>
      <c r="KV18" s="156"/>
      <c r="KW18" s="156" t="str">
        <f t="shared" si="14"/>
        <v/>
      </c>
      <c r="KX18" s="156"/>
      <c r="KY18" s="156"/>
      <c r="KZ18" s="156" t="str">
        <f t="shared" si="15"/>
        <v/>
      </c>
      <c r="LA18" s="156"/>
      <c r="LB18" s="156"/>
      <c r="LC18" s="156" t="str">
        <f t="shared" si="16"/>
        <v/>
      </c>
      <c r="LD18" s="156"/>
      <c r="LE18" s="156"/>
      <c r="LF18" s="156" t="str">
        <f t="shared" si="17"/>
        <v/>
      </c>
      <c r="LG18" s="156"/>
      <c r="LH18" s="156"/>
      <c r="LI18" s="156" t="str">
        <f t="shared" si="18"/>
        <v/>
      </c>
      <c r="LJ18" s="156"/>
      <c r="LK18" s="156"/>
      <c r="LL18" s="156" t="str">
        <f t="shared" si="19"/>
        <v/>
      </c>
      <c r="LM18" s="156"/>
      <c r="LN18" s="156"/>
      <c r="LO18" s="156" t="str">
        <f t="shared" si="20"/>
        <v/>
      </c>
      <c r="LP18" s="156"/>
      <c r="LQ18" s="156"/>
      <c r="LR18" s="156" t="str">
        <f t="shared" si="21"/>
        <v/>
      </c>
      <c r="LS18" s="156"/>
      <c r="LT18" s="156"/>
      <c r="LU18" s="156"/>
      <c r="LV18" s="156" t="str">
        <f t="shared" si="22"/>
        <v/>
      </c>
      <c r="LW18" s="156"/>
      <c r="LX18" s="156"/>
      <c r="LY18" s="156"/>
      <c r="LZ18" s="156" t="str">
        <f t="shared" si="23"/>
        <v/>
      </c>
      <c r="MA18" s="156"/>
      <c r="MB18" s="156"/>
      <c r="ME18" s="156" t="str">
        <f t="shared" si="24"/>
        <v/>
      </c>
      <c r="MF18" s="156"/>
      <c r="MG18" s="156"/>
      <c r="MH18" s="156" t="str">
        <f t="shared" si="25"/>
        <v/>
      </c>
      <c r="MI18" s="156"/>
      <c r="MJ18" s="156"/>
      <c r="MK18" s="156" t="str">
        <f t="shared" si="26"/>
        <v/>
      </c>
      <c r="ML18" s="156"/>
      <c r="MM18" s="156"/>
      <c r="MN18" s="156" t="str">
        <f t="shared" si="27"/>
        <v/>
      </c>
      <c r="MO18" s="156"/>
      <c r="MP18" s="156"/>
      <c r="MQ18" s="156" t="str">
        <f t="shared" si="28"/>
        <v/>
      </c>
      <c r="MR18" s="156"/>
      <c r="MS18" s="156"/>
      <c r="MT18" s="156" t="str">
        <f t="shared" si="29"/>
        <v/>
      </c>
      <c r="MU18" s="156"/>
      <c r="MV18" s="156"/>
      <c r="MW18" s="156" t="str">
        <f t="shared" si="30"/>
        <v/>
      </c>
      <c r="MX18" s="156"/>
      <c r="MY18" s="156"/>
      <c r="MZ18" s="156" t="str">
        <f t="shared" si="31"/>
        <v/>
      </c>
      <c r="NA18" s="156"/>
      <c r="NB18" s="156"/>
      <c r="NC18" s="156" t="str">
        <f t="shared" si="32"/>
        <v/>
      </c>
      <c r="ND18" s="156"/>
      <c r="NE18" s="156"/>
      <c r="NF18" s="156" t="str">
        <f t="shared" si="33"/>
        <v/>
      </c>
      <c r="NG18" s="156"/>
      <c r="NH18" s="156"/>
      <c r="NI18" s="156" t="str">
        <f t="shared" si="34"/>
        <v/>
      </c>
      <c r="NJ18" s="156"/>
      <c r="NK18" s="156"/>
      <c r="NL18" s="156" t="str">
        <f t="shared" si="35"/>
        <v/>
      </c>
      <c r="NM18" s="156"/>
      <c r="NN18" s="156"/>
      <c r="NO18" s="156" t="str">
        <f t="shared" si="36"/>
        <v/>
      </c>
      <c r="NP18" s="156"/>
      <c r="NQ18" s="156"/>
      <c r="NR18" s="156"/>
      <c r="NS18" s="156" t="str">
        <f t="shared" si="37"/>
        <v/>
      </c>
      <c r="NT18" s="156"/>
      <c r="NU18" s="156"/>
      <c r="NV18" s="156"/>
      <c r="NW18" s="156" t="str">
        <f t="shared" si="38"/>
        <v/>
      </c>
      <c r="NX18" s="156"/>
      <c r="NY18" s="156"/>
    </row>
    <row r="19" spans="2:389" ht="21" customHeight="1" x14ac:dyDescent="0.15">
      <c r="B19" s="162">
        <v>6</v>
      </c>
      <c r="C19" s="163"/>
      <c r="D19" s="237"/>
      <c r="E19" s="237"/>
      <c r="F19" s="237"/>
      <c r="G19" s="237"/>
      <c r="H19" s="237"/>
      <c r="I19" s="237"/>
      <c r="J19" s="237"/>
      <c r="K19" s="238"/>
      <c r="L19" s="239"/>
      <c r="M19" s="239"/>
      <c r="N19" s="239"/>
      <c r="O19" s="239"/>
      <c r="P19" s="239"/>
      <c r="Q19" s="240"/>
      <c r="R19" s="156" t="str">
        <f>IF(AND($U19="",$K19=""),"",IF($U19="",所得計算!$I11,$U19))</f>
        <v/>
      </c>
      <c r="S19" s="156"/>
      <c r="T19" s="156"/>
      <c r="U19" s="232"/>
      <c r="V19" s="232"/>
      <c r="W19" s="232"/>
      <c r="X19" s="116"/>
      <c r="Y19" s="116"/>
      <c r="Z19" s="116"/>
      <c r="AA19" s="116"/>
      <c r="AB19" s="116"/>
      <c r="AC19" s="116"/>
      <c r="AD19" s="116"/>
      <c r="AE19" s="233" t="str">
        <f>IF(所得計算!AN$4="","",所得計算!AN$4)</f>
        <v/>
      </c>
      <c r="AF19" s="233"/>
      <c r="AG19" s="233"/>
      <c r="AH19" s="233"/>
      <c r="AI19" s="233"/>
      <c r="AJ19" s="233"/>
      <c r="AK19" s="233"/>
      <c r="AL19" s="242"/>
      <c r="AM19" s="242"/>
      <c r="AN19" s="242"/>
      <c r="AO19" s="232"/>
      <c r="AP19" s="232"/>
      <c r="AQ19" s="232"/>
      <c r="AR19" s="233" t="str">
        <f t="shared" si="0"/>
        <v/>
      </c>
      <c r="AS19" s="233"/>
      <c r="AT19" s="233"/>
      <c r="AU19" s="233"/>
      <c r="AV19" s="233"/>
      <c r="AW19" s="233"/>
      <c r="AX19" s="233"/>
      <c r="AY19" s="116"/>
      <c r="AZ19" s="116"/>
      <c r="BA19" s="116"/>
      <c r="BB19" s="116"/>
      <c r="BC19" s="116"/>
      <c r="BD19" s="116"/>
      <c r="BE19" s="116"/>
      <c r="BF19" s="234" t="str">
        <f>IF(所得計算!AN$23="","",所得計算!AN$23)</f>
        <v/>
      </c>
      <c r="BG19" s="235"/>
      <c r="BH19" s="235"/>
      <c r="BI19" s="235"/>
      <c r="BJ19" s="235"/>
      <c r="BK19" s="235"/>
      <c r="BL19" s="23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57" t="str">
        <f t="shared" si="1"/>
        <v/>
      </c>
      <c r="DD19" s="157"/>
      <c r="DE19" s="157"/>
      <c r="DF19" s="157"/>
      <c r="DG19" s="158"/>
      <c r="DH19" s="158"/>
      <c r="DI19" s="158"/>
      <c r="DJ19" s="159"/>
      <c r="DK19" s="160"/>
      <c r="DL19" s="160"/>
      <c r="DM19" s="160"/>
      <c r="DN19" s="160"/>
      <c r="DO19" s="160"/>
      <c r="DP19" s="161"/>
      <c r="DQ19" s="117" t="str">
        <f t="shared" si="2"/>
        <v/>
      </c>
      <c r="DR19" s="118"/>
      <c r="DS19" s="118"/>
      <c r="DT19" s="118"/>
      <c r="DU19" s="118"/>
      <c r="DV19" s="118"/>
      <c r="DW19" s="118"/>
      <c r="DX19" s="118"/>
      <c r="DY19" s="118" t="str">
        <f>IF(OR(AND(SUM($AL19)=1,SUM($X19)&lt;=8500000),AND(SUM($AL19)=1,SUM($X19)&gt;8500000,SUM($BF19)&gt;0)),"所得金額調整控除１？",IF(OR(AND(SUM($AL19)=2,OR(SUM(所得計算!$BJ$5:$BJ$15)=0,SUM($BF19)=0)),AND(SUM($AL19)=2,OR(SUM($X19)&gt;8500000,SUM($BF19)=0))),"所得金額調整控除２？",IF(AND(SUM($AL19)=3,OR(SUM($X19)&lt;=8500000,SUM($BF19)=0)),"所得金額調整控除３？",IF(AND($AL19="",OR(SUM($X19)&gt;8500000,AND(SUM(所得計算!$BJ$5:$BJ$15)&gt;0,SUM($BF19)&gt;0))),"所得金額調整控除サイン不要？",""))))</f>
        <v/>
      </c>
      <c r="DZ19" s="118"/>
      <c r="EA19" s="118"/>
      <c r="EB19" s="118"/>
      <c r="EC19" s="118"/>
      <c r="ED19" s="118"/>
      <c r="EE19" s="118"/>
      <c r="EF19" s="118"/>
      <c r="EG19" s="118"/>
      <c r="EH19" s="118"/>
      <c r="EI19" s="118"/>
      <c r="EJ19" s="118"/>
      <c r="EK19" s="118"/>
      <c r="ER19" s="162">
        <v>6</v>
      </c>
      <c r="ES19" s="163"/>
      <c r="ET19" s="246"/>
      <c r="EU19" s="246"/>
      <c r="EV19" s="246"/>
      <c r="EW19" s="243"/>
      <c r="EX19" s="244"/>
      <c r="EY19" s="245"/>
      <c r="EZ19" s="246"/>
      <c r="FA19" s="246"/>
      <c r="FB19" s="246"/>
      <c r="FC19" s="243"/>
      <c r="FD19" s="244"/>
      <c r="FE19" s="245"/>
      <c r="FF19" s="246"/>
      <c r="FG19" s="246"/>
      <c r="FH19" s="246"/>
      <c r="FI19" s="243"/>
      <c r="FJ19" s="244"/>
      <c r="FK19" s="245"/>
      <c r="FL19" s="246"/>
      <c r="FM19" s="246"/>
      <c r="FN19" s="246"/>
      <c r="FO19" s="243"/>
      <c r="FP19" s="244"/>
      <c r="FQ19" s="245"/>
      <c r="FR19" s="246"/>
      <c r="FS19" s="246"/>
      <c r="FT19" s="246"/>
      <c r="FU19" s="243"/>
      <c r="FV19" s="244"/>
      <c r="FW19" s="245"/>
      <c r="FX19" s="246"/>
      <c r="FY19" s="246"/>
      <c r="FZ19" s="246"/>
      <c r="GA19" s="243"/>
      <c r="GB19" s="244"/>
      <c r="GC19" s="245"/>
      <c r="GD19" s="156" t="str">
        <f t="shared" si="3"/>
        <v/>
      </c>
      <c r="GE19" s="156"/>
      <c r="GF19" s="156"/>
      <c r="GG19" s="156"/>
      <c r="GH19" s="250"/>
      <c r="GI19" s="119"/>
      <c r="GJ19" s="119"/>
      <c r="GK19" s="251"/>
      <c r="GL19" s="207"/>
      <c r="GM19" s="208"/>
      <c r="GN19" s="209"/>
      <c r="GO19" s="201" t="str">
        <f>IF($GL19="","",IF(HLOOKUP($GL19,$GT$13:$IC$23,7,FALSE)&gt;=65,"","65未到達"))</f>
        <v/>
      </c>
      <c r="GP19" s="202"/>
      <c r="GQ19" s="202"/>
      <c r="GR19" s="202"/>
      <c r="GS19" s="203"/>
      <c r="GT19" s="156" t="str">
        <f>IF($R19="","",IF($U19="",IF(EOMONTH(VALUE("R"&amp;基本項目!$B$3&amp;"."&amp;ET$13&amp;".1"),0)&lt;$K19,"",DATEDIF($K19-1,EOMONTH(VALUE("R"&amp;基本項目!$B$3&amp;"."&amp;ET$13&amp;".1")-1,1),"Y")),$U19))</f>
        <v/>
      </c>
      <c r="GU19" s="156"/>
      <c r="GV19" s="156"/>
      <c r="GW19" s="156" t="str">
        <f>IF($R19="","",IF($U19="",IF(EOMONTH(VALUE("R"&amp;基本項目!$B$3&amp;"."&amp;EW$13&amp;".1"),0)&lt;$K19,"",DATEDIF($K19-1,EOMONTH(VALUE("R"&amp;基本項目!$B$3&amp;"."&amp;EW$13&amp;".1")-1,1),"Y")),$U19))</f>
        <v/>
      </c>
      <c r="GX19" s="156"/>
      <c r="GY19" s="156"/>
      <c r="GZ19" s="156" t="str">
        <f>IF($R19="","",IF($U19="",IF(EOMONTH(VALUE("R"&amp;基本項目!$B$3&amp;"."&amp;EZ$13&amp;".1"),0)&lt;$K19,"",DATEDIF($K19-1,EOMONTH(VALUE("R"&amp;基本項目!$B$3&amp;"."&amp;EZ$13&amp;".1")-1,1),"Y")),$U19))</f>
        <v/>
      </c>
      <c r="HA19" s="156"/>
      <c r="HB19" s="156"/>
      <c r="HC19" s="156" t="str">
        <f>IF($R19="","",IF($U19="",IF(EOMONTH(VALUE("R"&amp;基本項目!$B$3&amp;"."&amp;FC$13&amp;".1"),0)&lt;$K19,"",DATEDIF($K19-1,EOMONTH(VALUE("R"&amp;基本項目!$B$3&amp;"."&amp;FC$13&amp;".1")-1,1),"Y")),$U19))</f>
        <v/>
      </c>
      <c r="HD19" s="156"/>
      <c r="HE19" s="156"/>
      <c r="HF19" s="156" t="str">
        <f>IF($R19="","",IF($U19="",IF(EOMONTH(VALUE("R"&amp;基本項目!$B$3&amp;"."&amp;FF$13&amp;".1"),0)&lt;$K19,"",DATEDIF($K19-1,EOMONTH(VALUE("R"&amp;基本項目!$B$3&amp;"."&amp;FF$13&amp;".1")-1,1),"Y")),$U19))</f>
        <v/>
      </c>
      <c r="HG19" s="156"/>
      <c r="HH19" s="156"/>
      <c r="HI19" s="156" t="str">
        <f>IF($R19="","",IF($U19="",IF(EOMONTH(VALUE("R"&amp;基本項目!$B$3&amp;"."&amp;FI$13&amp;".1"),0)&lt;$K19,"",DATEDIF($K19-1,EOMONTH(VALUE("R"&amp;基本項目!$B$3&amp;"."&amp;FI$13&amp;".1")-1,1),"Y")),$U19))</f>
        <v/>
      </c>
      <c r="HJ19" s="156"/>
      <c r="HK19" s="156"/>
      <c r="HL19" s="156" t="str">
        <f>IF($R19="","",IF($U19="",IF(EOMONTH(VALUE("R"&amp;基本項目!$B$3&amp;"."&amp;FL$13&amp;".1"),0)&lt;$K19,"",DATEDIF($K19-1,EOMONTH(VALUE("R"&amp;基本項目!$B$3&amp;"."&amp;FL$13&amp;".1")-1,1),"Y")),$U19))</f>
        <v/>
      </c>
      <c r="HM19" s="156"/>
      <c r="HN19" s="156"/>
      <c r="HO19" s="156" t="str">
        <f>IF($R19="","",IF($U19="",IF(EOMONTH(VALUE("R"&amp;基本項目!$B$3&amp;"."&amp;FO$13&amp;".1"),0)&lt;$K19,"",DATEDIF($K19-1,EOMONTH(VALUE("R"&amp;基本項目!$B$3&amp;"."&amp;FO$13&amp;".1")-1,1),"Y")),$U19))</f>
        <v/>
      </c>
      <c r="HP19" s="156"/>
      <c r="HQ19" s="156"/>
      <c r="HR19" s="156" t="str">
        <f>IF($R19="","",IF($U19="",IF(EOMONTH(VALUE("R"&amp;基本項目!$B$3&amp;"."&amp;FR$13&amp;".1"),0)&lt;$K19,"",DATEDIF($K19-1,EOMONTH(VALUE("R"&amp;基本項目!$B$3&amp;"."&amp;FR$13&amp;".1")-1,1),"Y")),$U19))</f>
        <v/>
      </c>
      <c r="HS19" s="156"/>
      <c r="HT19" s="156"/>
      <c r="HU19" s="156" t="str">
        <f>IF($R19="","",IF($U19="",IF(EOMONTH(VALUE("R"&amp;基本項目!$B$3+1&amp;"."&amp;FU$13&amp;".1"),0)&lt;$K19,"",DATEDIF($K19-1,EOMONTH(VALUE("R"&amp;基本項目!$B$3+1&amp;"."&amp;FU$13&amp;".1")-1,1),"Y")),$U19))</f>
        <v/>
      </c>
      <c r="HV19" s="156"/>
      <c r="HW19" s="156"/>
      <c r="HX19" s="156" t="str">
        <f>IF($R19="","",IF($U19="",IF(EOMONTH(VALUE("R"&amp;基本項目!$B$3+1&amp;"."&amp;FX$13&amp;".1"),0)&lt;$K19,"",DATEDIF($K19-1,EOMONTH(VALUE("R"&amp;基本項目!$B$3+1&amp;"."&amp;FX$13&amp;".1")-1,1),"Y")),$U19))</f>
        <v/>
      </c>
      <c r="HY19" s="156"/>
      <c r="HZ19" s="156"/>
      <c r="IA19" s="156" t="str">
        <f>IF($R19="","",IF($U19="",IF(EOMONTH(VALUE("R"&amp;基本項目!$B$3+1&amp;"."&amp;GA$13&amp;".1"),0)&lt;$K19,"",DATEDIF($K19-1,EOMONTH(VALUE("R"&amp;基本項目!$B$3+1&amp;"."&amp;GA$13&amp;".1")-1,1),"Y")),$U19))</f>
        <v/>
      </c>
      <c r="IB19" s="156"/>
      <c r="IC19" s="156"/>
      <c r="ID19" s="156" t="str">
        <f t="shared" si="5"/>
        <v/>
      </c>
      <c r="IE19" s="156"/>
      <c r="IF19" s="156"/>
      <c r="IG19" s="156"/>
      <c r="IH19" s="156" t="str">
        <f t="shared" si="6"/>
        <v/>
      </c>
      <c r="II19" s="156"/>
      <c r="IJ19" s="156"/>
      <c r="IK19" s="156"/>
      <c r="IN19" s="156" t="str">
        <f>IF($R19="","",IF($U19="",IF(EOMONTH(VALUE("R"&amp;基本項目!$B$3&amp;"."&amp;ET$13&amp;".1"),0)&lt;$K19,"",DATEDIF($K19,EOMONTH(VALUE("R"&amp;基本項目!$B$3&amp;"."&amp;ET$13&amp;".1")-1,1),"Y")),$U19))</f>
        <v/>
      </c>
      <c r="IO19" s="156"/>
      <c r="IP19" s="156"/>
      <c r="IQ19" s="156" t="str">
        <f>IF($R19="","",IF($U19="",IF(EOMONTH(VALUE("R"&amp;基本項目!$B$3&amp;"."&amp;EW$13&amp;".1"),0)&lt;$K19,"",DATEDIF($K19,EOMONTH(VALUE("R"&amp;基本項目!$B$3&amp;"."&amp;EW$13&amp;".1")-1,1),"Y")),$U19))</f>
        <v/>
      </c>
      <c r="IR19" s="156"/>
      <c r="IS19" s="156"/>
      <c r="IT19" s="156" t="str">
        <f>IF($R19="","",IF($U19="",IF(EOMONTH(VALUE("R"&amp;基本項目!$B$3&amp;"."&amp;EZ$13&amp;".1"),0)&lt;$K19,"",DATEDIF($K19,EOMONTH(VALUE("R"&amp;基本項目!$B$3&amp;"."&amp;EZ$13&amp;".1")-1,1),"Y")),$U19))</f>
        <v/>
      </c>
      <c r="IU19" s="156"/>
      <c r="IV19" s="156"/>
      <c r="IW19" s="156" t="str">
        <f>IF($R19="","",IF($U19="",IF(EOMONTH(VALUE("R"&amp;基本項目!$B$3&amp;"."&amp;FC$13&amp;".1"),0)&lt;$K19,"",DATEDIF($K19,EOMONTH(VALUE("R"&amp;基本項目!$B$3&amp;"."&amp;FC$13&amp;".1")-1,1),"Y")),$U19))</f>
        <v/>
      </c>
      <c r="IX19" s="156"/>
      <c r="IY19" s="156"/>
      <c r="IZ19" s="156" t="str">
        <f>IF($R19="","",IF($U19="",IF(EOMONTH(VALUE("R"&amp;基本項目!$B$3&amp;"."&amp;FF$13&amp;".1"),0)&lt;$K19,"",DATEDIF($K19,EOMONTH(VALUE("R"&amp;基本項目!$B$3&amp;"."&amp;FF$13&amp;".1")-1,1),"Y")),$U19))</f>
        <v/>
      </c>
      <c r="JA19" s="156"/>
      <c r="JB19" s="156"/>
      <c r="JC19" s="156" t="str">
        <f>IF($R19="","",IF($U19="",IF(EOMONTH(VALUE("R"&amp;基本項目!$B$3&amp;"."&amp;FI$13&amp;".1"),0)&lt;$K19,"",DATEDIF($K19,EOMONTH(VALUE("R"&amp;基本項目!$B$3&amp;"."&amp;FI$13&amp;".1")-1,1),"Y")),$U19))</f>
        <v/>
      </c>
      <c r="JD19" s="156"/>
      <c r="JE19" s="156"/>
      <c r="JF19" s="156" t="str">
        <f>IF($R19="","",IF($U19="",IF(EOMONTH(VALUE("R"&amp;基本項目!$B$3&amp;"."&amp;FL$13&amp;".1"),0)&lt;$K19,"",DATEDIF($K19,EOMONTH(VALUE("R"&amp;基本項目!$B$3&amp;"."&amp;FL$13&amp;".1")-1,1),"Y")),$U19))</f>
        <v/>
      </c>
      <c r="JG19" s="156"/>
      <c r="JH19" s="156"/>
      <c r="JI19" s="156" t="str">
        <f>IF($R19="","",IF($U19="",IF(EOMONTH(VALUE("R"&amp;基本項目!$B$3&amp;"."&amp;FO$13&amp;".1"),0)&lt;$K19,"",DATEDIF($K19,EOMONTH(VALUE("R"&amp;基本項目!$B$3&amp;"."&amp;FO$13&amp;".1")-1,1),"Y")),$U19))</f>
        <v/>
      </c>
      <c r="JJ19" s="156"/>
      <c r="JK19" s="156"/>
      <c r="JL19" s="156" t="str">
        <f>IF($R19="","",IF($U19="",IF(EOMONTH(VALUE("R"&amp;基本項目!$B$3&amp;"."&amp;FR$13&amp;".1"),0)&lt;$K19,"",DATEDIF($K19,EOMONTH(VALUE("R"&amp;基本項目!$B$3&amp;"."&amp;FR$13&amp;".1")-1,1),"Y")),$U19))</f>
        <v/>
      </c>
      <c r="JM19" s="156"/>
      <c r="JN19" s="156"/>
      <c r="JO19" s="156" t="str">
        <f>IF($R19="","",IF($U19="",IF(EOMONTH(VALUE("R"&amp;基本項目!$B$3+1&amp;"."&amp;FU$13&amp;".1"),0)&lt;$K19,"",DATEDIF($K19,EOMONTH(VALUE("R"&amp;基本項目!$B$3+1&amp;"."&amp;FU$13&amp;".1")-1,1),"Y")),$U19))</f>
        <v/>
      </c>
      <c r="JP19" s="156"/>
      <c r="JQ19" s="156"/>
      <c r="JR19" s="156" t="str">
        <f>IF($R19="","",IF($U19="",IF(EOMONTH(VALUE("R"&amp;基本項目!$B$3+1&amp;"."&amp;FX$13&amp;".1"),0)&lt;$K19,"",DATEDIF($K19,EOMONTH(VALUE("R"&amp;基本項目!$B$3+1&amp;"."&amp;FX$13&amp;".1")-1,1),"Y")),$U19))</f>
        <v/>
      </c>
      <c r="JS19" s="156"/>
      <c r="JT19" s="156"/>
      <c r="JU19" s="156" t="str">
        <f>IF($R19="","",IF($U19="",IF(EOMONTH(VALUE("R"&amp;基本項目!$B$3+1&amp;"."&amp;GA$13&amp;".1"),0)&lt;$K19,"",DATEDIF($K19,EOMONTH(VALUE("R"&amp;基本項目!$B$3+1&amp;"."&amp;GA$13&amp;".1")-1,1),"Y")),$U19))</f>
        <v/>
      </c>
      <c r="JV19" s="156"/>
      <c r="JW19" s="156"/>
      <c r="JX19" s="156" t="str">
        <f t="shared" si="7"/>
        <v/>
      </c>
      <c r="JY19" s="156"/>
      <c r="JZ19" s="156"/>
      <c r="KA19" s="156"/>
      <c r="KB19" s="156" t="str">
        <f t="shared" si="8"/>
        <v/>
      </c>
      <c r="KC19" s="156"/>
      <c r="KD19" s="156"/>
      <c r="KE19" s="156"/>
      <c r="KH19" s="156" t="str">
        <f t="shared" si="9"/>
        <v/>
      </c>
      <c r="KI19" s="156"/>
      <c r="KJ19" s="156"/>
      <c r="KK19" s="156" t="str">
        <f t="shared" si="10"/>
        <v/>
      </c>
      <c r="KL19" s="156"/>
      <c r="KM19" s="156"/>
      <c r="KN19" s="156" t="str">
        <f t="shared" si="11"/>
        <v/>
      </c>
      <c r="KO19" s="156"/>
      <c r="KP19" s="156"/>
      <c r="KQ19" s="156" t="str">
        <f t="shared" si="12"/>
        <v/>
      </c>
      <c r="KR19" s="156"/>
      <c r="KS19" s="156"/>
      <c r="KT19" s="156" t="str">
        <f t="shared" si="13"/>
        <v/>
      </c>
      <c r="KU19" s="156"/>
      <c r="KV19" s="156"/>
      <c r="KW19" s="156" t="str">
        <f t="shared" si="14"/>
        <v/>
      </c>
      <c r="KX19" s="156"/>
      <c r="KY19" s="156"/>
      <c r="KZ19" s="156" t="str">
        <f t="shared" si="15"/>
        <v/>
      </c>
      <c r="LA19" s="156"/>
      <c r="LB19" s="156"/>
      <c r="LC19" s="156" t="str">
        <f t="shared" si="16"/>
        <v/>
      </c>
      <c r="LD19" s="156"/>
      <c r="LE19" s="156"/>
      <c r="LF19" s="156" t="str">
        <f t="shared" si="17"/>
        <v/>
      </c>
      <c r="LG19" s="156"/>
      <c r="LH19" s="156"/>
      <c r="LI19" s="156" t="str">
        <f t="shared" si="18"/>
        <v/>
      </c>
      <c r="LJ19" s="156"/>
      <c r="LK19" s="156"/>
      <c r="LL19" s="156" t="str">
        <f t="shared" si="19"/>
        <v/>
      </c>
      <c r="LM19" s="156"/>
      <c r="LN19" s="156"/>
      <c r="LO19" s="156" t="str">
        <f t="shared" si="20"/>
        <v/>
      </c>
      <c r="LP19" s="156"/>
      <c r="LQ19" s="156"/>
      <c r="LR19" s="156" t="str">
        <f t="shared" si="21"/>
        <v/>
      </c>
      <c r="LS19" s="156"/>
      <c r="LT19" s="156"/>
      <c r="LU19" s="156"/>
      <c r="LV19" s="156" t="str">
        <f t="shared" si="22"/>
        <v/>
      </c>
      <c r="LW19" s="156"/>
      <c r="LX19" s="156"/>
      <c r="LY19" s="156"/>
      <c r="LZ19" s="156" t="str">
        <f t="shared" si="23"/>
        <v/>
      </c>
      <c r="MA19" s="156"/>
      <c r="MB19" s="156"/>
      <c r="ME19" s="156" t="str">
        <f t="shared" si="24"/>
        <v/>
      </c>
      <c r="MF19" s="156"/>
      <c r="MG19" s="156"/>
      <c r="MH19" s="156" t="str">
        <f t="shared" si="25"/>
        <v/>
      </c>
      <c r="MI19" s="156"/>
      <c r="MJ19" s="156"/>
      <c r="MK19" s="156" t="str">
        <f t="shared" si="26"/>
        <v/>
      </c>
      <c r="ML19" s="156"/>
      <c r="MM19" s="156"/>
      <c r="MN19" s="156" t="str">
        <f t="shared" si="27"/>
        <v/>
      </c>
      <c r="MO19" s="156"/>
      <c r="MP19" s="156"/>
      <c r="MQ19" s="156" t="str">
        <f t="shared" si="28"/>
        <v/>
      </c>
      <c r="MR19" s="156"/>
      <c r="MS19" s="156"/>
      <c r="MT19" s="156" t="str">
        <f t="shared" si="29"/>
        <v/>
      </c>
      <c r="MU19" s="156"/>
      <c r="MV19" s="156"/>
      <c r="MW19" s="156" t="str">
        <f t="shared" si="30"/>
        <v/>
      </c>
      <c r="MX19" s="156"/>
      <c r="MY19" s="156"/>
      <c r="MZ19" s="156" t="str">
        <f t="shared" si="31"/>
        <v/>
      </c>
      <c r="NA19" s="156"/>
      <c r="NB19" s="156"/>
      <c r="NC19" s="156" t="str">
        <f t="shared" si="32"/>
        <v/>
      </c>
      <c r="ND19" s="156"/>
      <c r="NE19" s="156"/>
      <c r="NF19" s="156" t="str">
        <f t="shared" si="33"/>
        <v/>
      </c>
      <c r="NG19" s="156"/>
      <c r="NH19" s="156"/>
      <c r="NI19" s="156" t="str">
        <f t="shared" si="34"/>
        <v/>
      </c>
      <c r="NJ19" s="156"/>
      <c r="NK19" s="156"/>
      <c r="NL19" s="156" t="str">
        <f t="shared" si="35"/>
        <v/>
      </c>
      <c r="NM19" s="156"/>
      <c r="NN19" s="156"/>
      <c r="NO19" s="156" t="str">
        <f t="shared" si="36"/>
        <v/>
      </c>
      <c r="NP19" s="156"/>
      <c r="NQ19" s="156"/>
      <c r="NR19" s="156"/>
      <c r="NS19" s="156" t="str">
        <f t="shared" si="37"/>
        <v/>
      </c>
      <c r="NT19" s="156"/>
      <c r="NU19" s="156"/>
      <c r="NV19" s="156"/>
      <c r="NW19" s="156" t="str">
        <f t="shared" si="38"/>
        <v/>
      </c>
      <c r="NX19" s="156"/>
      <c r="NY19" s="156"/>
    </row>
    <row r="20" spans="2:389" ht="20.25" customHeight="1" x14ac:dyDescent="0.15">
      <c r="B20" s="162">
        <v>7</v>
      </c>
      <c r="C20" s="163"/>
      <c r="D20" s="237"/>
      <c r="E20" s="237"/>
      <c r="F20" s="237"/>
      <c r="G20" s="237"/>
      <c r="H20" s="237"/>
      <c r="I20" s="237"/>
      <c r="J20" s="237"/>
      <c r="K20" s="238"/>
      <c r="L20" s="239"/>
      <c r="M20" s="239"/>
      <c r="N20" s="239"/>
      <c r="O20" s="239"/>
      <c r="P20" s="239"/>
      <c r="Q20" s="240"/>
      <c r="R20" s="156" t="str">
        <f>IF(AND($U20="",$K20=""),"",IF($U20="",所得計算!$I12,$U20))</f>
        <v/>
      </c>
      <c r="S20" s="156"/>
      <c r="T20" s="156"/>
      <c r="U20" s="232"/>
      <c r="V20" s="232"/>
      <c r="W20" s="232"/>
      <c r="X20" s="116"/>
      <c r="Y20" s="116"/>
      <c r="Z20" s="116"/>
      <c r="AA20" s="116"/>
      <c r="AB20" s="116"/>
      <c r="AC20" s="116"/>
      <c r="AD20" s="116"/>
      <c r="AE20" s="233" t="str">
        <f>IF(所得計算!AO$4="","",所得計算!AO$4)</f>
        <v/>
      </c>
      <c r="AF20" s="233"/>
      <c r="AG20" s="233"/>
      <c r="AH20" s="233"/>
      <c r="AI20" s="233"/>
      <c r="AJ20" s="233"/>
      <c r="AK20" s="233"/>
      <c r="AL20" s="242"/>
      <c r="AM20" s="242"/>
      <c r="AN20" s="242"/>
      <c r="AO20" s="232"/>
      <c r="AP20" s="232"/>
      <c r="AQ20" s="232"/>
      <c r="AR20" s="233" t="str">
        <f t="shared" si="0"/>
        <v/>
      </c>
      <c r="AS20" s="233"/>
      <c r="AT20" s="233"/>
      <c r="AU20" s="233"/>
      <c r="AV20" s="233"/>
      <c r="AW20" s="233"/>
      <c r="AX20" s="233"/>
      <c r="AY20" s="116"/>
      <c r="AZ20" s="116"/>
      <c r="BA20" s="116"/>
      <c r="BB20" s="116"/>
      <c r="BC20" s="116"/>
      <c r="BD20" s="116"/>
      <c r="BE20" s="116"/>
      <c r="BF20" s="234" t="str">
        <f>IF(所得計算!AO$23="","",所得計算!AO$23)</f>
        <v/>
      </c>
      <c r="BG20" s="235"/>
      <c r="BH20" s="235"/>
      <c r="BI20" s="235"/>
      <c r="BJ20" s="235"/>
      <c r="BK20" s="235"/>
      <c r="BL20" s="23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57" t="str">
        <f t="shared" si="1"/>
        <v/>
      </c>
      <c r="DD20" s="157"/>
      <c r="DE20" s="157"/>
      <c r="DF20" s="157"/>
      <c r="DG20" s="158"/>
      <c r="DH20" s="158"/>
      <c r="DI20" s="158"/>
      <c r="DJ20" s="159"/>
      <c r="DK20" s="160"/>
      <c r="DL20" s="160"/>
      <c r="DM20" s="160"/>
      <c r="DN20" s="160"/>
      <c r="DO20" s="160"/>
      <c r="DP20" s="161"/>
      <c r="DQ20" s="117" t="str">
        <f t="shared" si="2"/>
        <v/>
      </c>
      <c r="DR20" s="118"/>
      <c r="DS20" s="118"/>
      <c r="DT20" s="118"/>
      <c r="DU20" s="118"/>
      <c r="DV20" s="118"/>
      <c r="DW20" s="118"/>
      <c r="DX20" s="118"/>
      <c r="DY20" s="118" t="str">
        <f>IF(OR(AND(SUM($AL20)=1,SUM($X20)&lt;=8500000),AND(SUM($AL20)=1,SUM($X20)&gt;8500000,SUM($BF20)&gt;0)),"所得金額調整控除１？",IF(OR(AND(SUM($AL20)=2,OR(SUM(所得計算!$BK$5:$BK$15)=0,SUM($BF20)=0)),AND(SUM($AL20)=2,OR(SUM($X20)&gt;8500000,SUM($BF20)=0))),"所得金額調整控除２？",IF(AND(SUM($AL20)=3,OR(SUM($X20)&lt;=8500000,SUM($BF20)=0)),"所得金額調整控除３？",IF(AND($AL20="",OR(SUM($X20)&gt;8500000,AND(SUM(所得計算!$BK$5:$BK$15)&gt;0,SUM($BF20)&gt;0))),"所得金額調整控除サイン不要？",""))))</f>
        <v/>
      </c>
      <c r="DZ20" s="118"/>
      <c r="EA20" s="118"/>
      <c r="EB20" s="118"/>
      <c r="EC20" s="118"/>
      <c r="ED20" s="118"/>
      <c r="EE20" s="118"/>
      <c r="EF20" s="118"/>
      <c r="EG20" s="118"/>
      <c r="EH20" s="118"/>
      <c r="EI20" s="118"/>
      <c r="EJ20" s="118"/>
      <c r="EK20" s="118"/>
      <c r="ER20" s="162">
        <v>7</v>
      </c>
      <c r="ES20" s="163"/>
      <c r="ET20" s="246"/>
      <c r="EU20" s="246"/>
      <c r="EV20" s="246"/>
      <c r="EW20" s="243"/>
      <c r="EX20" s="244"/>
      <c r="EY20" s="245"/>
      <c r="EZ20" s="246"/>
      <c r="FA20" s="246"/>
      <c r="FB20" s="246"/>
      <c r="FC20" s="243"/>
      <c r="FD20" s="244"/>
      <c r="FE20" s="245"/>
      <c r="FF20" s="246"/>
      <c r="FG20" s="246"/>
      <c r="FH20" s="246"/>
      <c r="FI20" s="243"/>
      <c r="FJ20" s="244"/>
      <c r="FK20" s="245"/>
      <c r="FL20" s="246"/>
      <c r="FM20" s="246"/>
      <c r="FN20" s="246"/>
      <c r="FO20" s="243"/>
      <c r="FP20" s="244"/>
      <c r="FQ20" s="245"/>
      <c r="FR20" s="246"/>
      <c r="FS20" s="246"/>
      <c r="FT20" s="246"/>
      <c r="FU20" s="243"/>
      <c r="FV20" s="244"/>
      <c r="FW20" s="245"/>
      <c r="FX20" s="246"/>
      <c r="FY20" s="246"/>
      <c r="FZ20" s="246"/>
      <c r="GA20" s="243"/>
      <c r="GB20" s="244"/>
      <c r="GC20" s="245"/>
      <c r="GD20" s="156" t="str">
        <f t="shared" si="3"/>
        <v/>
      </c>
      <c r="GE20" s="156"/>
      <c r="GF20" s="156"/>
      <c r="GG20" s="156"/>
      <c r="GH20" s="250"/>
      <c r="GI20" s="119"/>
      <c r="GJ20" s="119"/>
      <c r="GK20" s="251"/>
      <c r="GL20" s="207"/>
      <c r="GM20" s="208"/>
      <c r="GN20" s="209"/>
      <c r="GO20" s="201" t="str">
        <f>IF($GL20="","",IF(HLOOKUP($GL20,$GT$13:$IC$23,8,FALSE)&gt;=65,"","65未到達"))</f>
        <v/>
      </c>
      <c r="GP20" s="202"/>
      <c r="GQ20" s="202"/>
      <c r="GR20" s="202"/>
      <c r="GS20" s="203"/>
      <c r="GT20" s="156" t="str">
        <f>IF($R20="","",IF($U20="",IF(EOMONTH(VALUE("R"&amp;基本項目!$B$3&amp;"."&amp;ET$13&amp;".1"),0)&lt;$K20,"",DATEDIF($K20-1,EOMONTH(VALUE("R"&amp;基本項目!$B$3&amp;"."&amp;ET$13&amp;".1")-1,1),"Y")),$U20))</f>
        <v/>
      </c>
      <c r="GU20" s="156"/>
      <c r="GV20" s="156"/>
      <c r="GW20" s="156" t="str">
        <f>IF($R20="","",IF($U20="",IF(EOMONTH(VALUE("R"&amp;基本項目!$B$3&amp;"."&amp;EW$13&amp;".1"),0)&lt;$K20,"",DATEDIF($K20-1,EOMONTH(VALUE("R"&amp;基本項目!$B$3&amp;"."&amp;EW$13&amp;".1")-1,1),"Y")),$U20))</f>
        <v/>
      </c>
      <c r="GX20" s="156"/>
      <c r="GY20" s="156"/>
      <c r="GZ20" s="156" t="str">
        <f>IF($R20="","",IF($U20="",IF(EOMONTH(VALUE("R"&amp;基本項目!$B$3&amp;"."&amp;EZ$13&amp;".1"),0)&lt;$K20,"",DATEDIF($K20-1,EOMONTH(VALUE("R"&amp;基本項目!$B$3&amp;"."&amp;EZ$13&amp;".1")-1,1),"Y")),$U20))</f>
        <v/>
      </c>
      <c r="HA20" s="156"/>
      <c r="HB20" s="156"/>
      <c r="HC20" s="156" t="str">
        <f>IF($R20="","",IF($U20="",IF(EOMONTH(VALUE("R"&amp;基本項目!$B$3&amp;"."&amp;FC$13&amp;".1"),0)&lt;$K20,"",DATEDIF($K20-1,EOMONTH(VALUE("R"&amp;基本項目!$B$3&amp;"."&amp;FC$13&amp;".1")-1,1),"Y")),$U20))</f>
        <v/>
      </c>
      <c r="HD20" s="156"/>
      <c r="HE20" s="156"/>
      <c r="HF20" s="156" t="str">
        <f>IF($R20="","",IF($U20="",IF(EOMONTH(VALUE("R"&amp;基本項目!$B$3&amp;"."&amp;FF$13&amp;".1"),0)&lt;$K20,"",DATEDIF($K20-1,EOMONTH(VALUE("R"&amp;基本項目!$B$3&amp;"."&amp;FF$13&amp;".1")-1,1),"Y")),$U20))</f>
        <v/>
      </c>
      <c r="HG20" s="156"/>
      <c r="HH20" s="156"/>
      <c r="HI20" s="156" t="str">
        <f>IF($R20="","",IF($U20="",IF(EOMONTH(VALUE("R"&amp;基本項目!$B$3&amp;"."&amp;FI$13&amp;".1"),0)&lt;$K20,"",DATEDIF($K20-1,EOMONTH(VALUE("R"&amp;基本項目!$B$3&amp;"."&amp;FI$13&amp;".1")-1,1),"Y")),$U20))</f>
        <v/>
      </c>
      <c r="HJ20" s="156"/>
      <c r="HK20" s="156"/>
      <c r="HL20" s="156" t="str">
        <f>IF($R20="","",IF($U20="",IF(EOMONTH(VALUE("R"&amp;基本項目!$B$3&amp;"."&amp;FL$13&amp;".1"),0)&lt;$K20,"",DATEDIF($K20-1,EOMONTH(VALUE("R"&amp;基本項目!$B$3&amp;"."&amp;FL$13&amp;".1")-1,1),"Y")),$U20))</f>
        <v/>
      </c>
      <c r="HM20" s="156"/>
      <c r="HN20" s="156"/>
      <c r="HO20" s="156" t="str">
        <f>IF($R20="","",IF($U20="",IF(EOMONTH(VALUE("R"&amp;基本項目!$B$3&amp;"."&amp;FO$13&amp;".1"),0)&lt;$K20,"",DATEDIF($K20-1,EOMONTH(VALUE("R"&amp;基本項目!$B$3&amp;"."&amp;FO$13&amp;".1")-1,1),"Y")),$U20))</f>
        <v/>
      </c>
      <c r="HP20" s="156"/>
      <c r="HQ20" s="156"/>
      <c r="HR20" s="156" t="str">
        <f>IF($R20="","",IF($U20="",IF(EOMONTH(VALUE("R"&amp;基本項目!$B$3&amp;"."&amp;FR$13&amp;".1"),0)&lt;$K20,"",DATEDIF($K20-1,EOMONTH(VALUE("R"&amp;基本項目!$B$3&amp;"."&amp;FR$13&amp;".1")-1,1),"Y")),$U20))</f>
        <v/>
      </c>
      <c r="HS20" s="156"/>
      <c r="HT20" s="156"/>
      <c r="HU20" s="156" t="str">
        <f>IF($R20="","",IF($U20="",IF(EOMONTH(VALUE("R"&amp;基本項目!$B$3+1&amp;"."&amp;FU$13&amp;".1"),0)&lt;$K20,"",DATEDIF($K20-1,EOMONTH(VALUE("R"&amp;基本項目!$B$3+1&amp;"."&amp;FU$13&amp;".1")-1,1),"Y")),$U20))</f>
        <v/>
      </c>
      <c r="HV20" s="156"/>
      <c r="HW20" s="156"/>
      <c r="HX20" s="156" t="str">
        <f>IF($R20="","",IF($U20="",IF(EOMONTH(VALUE("R"&amp;基本項目!$B$3+1&amp;"."&amp;FX$13&amp;".1"),0)&lt;$K20,"",DATEDIF($K20-1,EOMONTH(VALUE("R"&amp;基本項目!$B$3+1&amp;"."&amp;FX$13&amp;".1")-1,1),"Y")),$U20))</f>
        <v/>
      </c>
      <c r="HY20" s="156"/>
      <c r="HZ20" s="156"/>
      <c r="IA20" s="156" t="str">
        <f>IF($R20="","",IF($U20="",IF(EOMONTH(VALUE("R"&amp;基本項目!$B$3+1&amp;"."&amp;GA$13&amp;".1"),0)&lt;$K20,"",DATEDIF($K20-1,EOMONTH(VALUE("R"&amp;基本項目!$B$3+1&amp;"."&amp;GA$13&amp;".1")-1,1),"Y")),$U20))</f>
        <v/>
      </c>
      <c r="IB20" s="156"/>
      <c r="IC20" s="156"/>
      <c r="ID20" s="156" t="str">
        <f t="shared" si="5"/>
        <v/>
      </c>
      <c r="IE20" s="156"/>
      <c r="IF20" s="156"/>
      <c r="IG20" s="156"/>
      <c r="IH20" s="156" t="str">
        <f t="shared" si="6"/>
        <v/>
      </c>
      <c r="II20" s="156"/>
      <c r="IJ20" s="156"/>
      <c r="IK20" s="156"/>
      <c r="IN20" s="156" t="str">
        <f>IF($R20="","",IF($U20="",IF(EOMONTH(VALUE("R"&amp;基本項目!$B$3&amp;"."&amp;ET$13&amp;".1"),0)&lt;$K20,"",DATEDIF($K20,EOMONTH(VALUE("R"&amp;基本項目!$B$3&amp;"."&amp;ET$13&amp;".1")-1,1),"Y")),$U20))</f>
        <v/>
      </c>
      <c r="IO20" s="156"/>
      <c r="IP20" s="156"/>
      <c r="IQ20" s="156" t="str">
        <f>IF($R20="","",IF($U20="",IF(EOMONTH(VALUE("R"&amp;基本項目!$B$3&amp;"."&amp;EW$13&amp;".1"),0)&lt;$K20,"",DATEDIF($K20,EOMONTH(VALUE("R"&amp;基本項目!$B$3&amp;"."&amp;EW$13&amp;".1")-1,1),"Y")),$U20))</f>
        <v/>
      </c>
      <c r="IR20" s="156"/>
      <c r="IS20" s="156"/>
      <c r="IT20" s="156" t="str">
        <f>IF($R20="","",IF($U20="",IF(EOMONTH(VALUE("R"&amp;基本項目!$B$3&amp;"."&amp;EZ$13&amp;".1"),0)&lt;$K20,"",DATEDIF($K20,EOMONTH(VALUE("R"&amp;基本項目!$B$3&amp;"."&amp;EZ$13&amp;".1")-1,1),"Y")),$U20))</f>
        <v/>
      </c>
      <c r="IU20" s="156"/>
      <c r="IV20" s="156"/>
      <c r="IW20" s="156" t="str">
        <f>IF($R20="","",IF($U20="",IF(EOMONTH(VALUE("R"&amp;基本項目!$B$3&amp;"."&amp;FC$13&amp;".1"),0)&lt;$K20,"",DATEDIF($K20,EOMONTH(VALUE("R"&amp;基本項目!$B$3&amp;"."&amp;FC$13&amp;".1")-1,1),"Y")),$U20))</f>
        <v/>
      </c>
      <c r="IX20" s="156"/>
      <c r="IY20" s="156"/>
      <c r="IZ20" s="156" t="str">
        <f>IF($R20="","",IF($U20="",IF(EOMONTH(VALUE("R"&amp;基本項目!$B$3&amp;"."&amp;FF$13&amp;".1"),0)&lt;$K20,"",DATEDIF($K20,EOMONTH(VALUE("R"&amp;基本項目!$B$3&amp;"."&amp;FF$13&amp;".1")-1,1),"Y")),$U20))</f>
        <v/>
      </c>
      <c r="JA20" s="156"/>
      <c r="JB20" s="156"/>
      <c r="JC20" s="156" t="str">
        <f>IF($R20="","",IF($U20="",IF(EOMONTH(VALUE("R"&amp;基本項目!$B$3&amp;"."&amp;FI$13&amp;".1"),0)&lt;$K20,"",DATEDIF($K20,EOMONTH(VALUE("R"&amp;基本項目!$B$3&amp;"."&amp;FI$13&amp;".1")-1,1),"Y")),$U20))</f>
        <v/>
      </c>
      <c r="JD20" s="156"/>
      <c r="JE20" s="156"/>
      <c r="JF20" s="156" t="str">
        <f>IF($R20="","",IF($U20="",IF(EOMONTH(VALUE("R"&amp;基本項目!$B$3&amp;"."&amp;FL$13&amp;".1"),0)&lt;$K20,"",DATEDIF($K20,EOMONTH(VALUE("R"&amp;基本項目!$B$3&amp;"."&amp;FL$13&amp;".1")-1,1),"Y")),$U20))</f>
        <v/>
      </c>
      <c r="JG20" s="156"/>
      <c r="JH20" s="156"/>
      <c r="JI20" s="156" t="str">
        <f>IF($R20="","",IF($U20="",IF(EOMONTH(VALUE("R"&amp;基本項目!$B$3&amp;"."&amp;FO$13&amp;".1"),0)&lt;$K20,"",DATEDIF($K20,EOMONTH(VALUE("R"&amp;基本項目!$B$3&amp;"."&amp;FO$13&amp;".1")-1,1),"Y")),$U20))</f>
        <v/>
      </c>
      <c r="JJ20" s="156"/>
      <c r="JK20" s="156"/>
      <c r="JL20" s="156" t="str">
        <f>IF($R20="","",IF($U20="",IF(EOMONTH(VALUE("R"&amp;基本項目!$B$3&amp;"."&amp;FR$13&amp;".1"),0)&lt;$K20,"",DATEDIF($K20,EOMONTH(VALUE("R"&amp;基本項目!$B$3&amp;"."&amp;FR$13&amp;".1")-1,1),"Y")),$U20))</f>
        <v/>
      </c>
      <c r="JM20" s="156"/>
      <c r="JN20" s="156"/>
      <c r="JO20" s="156" t="str">
        <f>IF($R20="","",IF($U20="",IF(EOMONTH(VALUE("R"&amp;基本項目!$B$3+1&amp;"."&amp;FU$13&amp;".1"),0)&lt;$K20,"",DATEDIF($K20,EOMONTH(VALUE("R"&amp;基本項目!$B$3+1&amp;"."&amp;FU$13&amp;".1")-1,1),"Y")),$U20))</f>
        <v/>
      </c>
      <c r="JP20" s="156"/>
      <c r="JQ20" s="156"/>
      <c r="JR20" s="156" t="str">
        <f>IF($R20="","",IF($U20="",IF(EOMONTH(VALUE("R"&amp;基本項目!$B$3+1&amp;"."&amp;FX$13&amp;".1"),0)&lt;$K20,"",DATEDIF($K20,EOMONTH(VALUE("R"&amp;基本項目!$B$3+1&amp;"."&amp;FX$13&amp;".1")-1,1),"Y")),$U20))</f>
        <v/>
      </c>
      <c r="JS20" s="156"/>
      <c r="JT20" s="156"/>
      <c r="JU20" s="156" t="str">
        <f>IF($R20="","",IF($U20="",IF(EOMONTH(VALUE("R"&amp;基本項目!$B$3+1&amp;"."&amp;GA$13&amp;".1"),0)&lt;$K20,"",DATEDIF($K20,EOMONTH(VALUE("R"&amp;基本項目!$B$3+1&amp;"."&amp;GA$13&amp;".1")-1,1),"Y")),$U20))</f>
        <v/>
      </c>
      <c r="JV20" s="156"/>
      <c r="JW20" s="156"/>
      <c r="JX20" s="156" t="str">
        <f t="shared" si="7"/>
        <v/>
      </c>
      <c r="JY20" s="156"/>
      <c r="JZ20" s="156"/>
      <c r="KA20" s="156"/>
      <c r="KB20" s="156" t="str">
        <f t="shared" si="8"/>
        <v/>
      </c>
      <c r="KC20" s="156"/>
      <c r="KD20" s="156"/>
      <c r="KE20" s="156"/>
      <c r="KH20" s="156" t="str">
        <f t="shared" si="9"/>
        <v/>
      </c>
      <c r="KI20" s="156"/>
      <c r="KJ20" s="156"/>
      <c r="KK20" s="156" t="str">
        <f t="shared" si="10"/>
        <v/>
      </c>
      <c r="KL20" s="156"/>
      <c r="KM20" s="156"/>
      <c r="KN20" s="156" t="str">
        <f t="shared" si="11"/>
        <v/>
      </c>
      <c r="KO20" s="156"/>
      <c r="KP20" s="156"/>
      <c r="KQ20" s="156" t="str">
        <f t="shared" si="12"/>
        <v/>
      </c>
      <c r="KR20" s="156"/>
      <c r="KS20" s="156"/>
      <c r="KT20" s="156" t="str">
        <f t="shared" si="13"/>
        <v/>
      </c>
      <c r="KU20" s="156"/>
      <c r="KV20" s="156"/>
      <c r="KW20" s="156" t="str">
        <f t="shared" si="14"/>
        <v/>
      </c>
      <c r="KX20" s="156"/>
      <c r="KY20" s="156"/>
      <c r="KZ20" s="156" t="str">
        <f t="shared" si="15"/>
        <v/>
      </c>
      <c r="LA20" s="156"/>
      <c r="LB20" s="156"/>
      <c r="LC20" s="156" t="str">
        <f t="shared" si="16"/>
        <v/>
      </c>
      <c r="LD20" s="156"/>
      <c r="LE20" s="156"/>
      <c r="LF20" s="156" t="str">
        <f t="shared" si="17"/>
        <v/>
      </c>
      <c r="LG20" s="156"/>
      <c r="LH20" s="156"/>
      <c r="LI20" s="156" t="str">
        <f t="shared" si="18"/>
        <v/>
      </c>
      <c r="LJ20" s="156"/>
      <c r="LK20" s="156"/>
      <c r="LL20" s="156" t="str">
        <f t="shared" si="19"/>
        <v/>
      </c>
      <c r="LM20" s="156"/>
      <c r="LN20" s="156"/>
      <c r="LO20" s="156" t="str">
        <f t="shared" si="20"/>
        <v/>
      </c>
      <c r="LP20" s="156"/>
      <c r="LQ20" s="156"/>
      <c r="LR20" s="156" t="str">
        <f t="shared" si="21"/>
        <v/>
      </c>
      <c r="LS20" s="156"/>
      <c r="LT20" s="156"/>
      <c r="LU20" s="156"/>
      <c r="LV20" s="156" t="str">
        <f t="shared" si="22"/>
        <v/>
      </c>
      <c r="LW20" s="156"/>
      <c r="LX20" s="156"/>
      <c r="LY20" s="156"/>
      <c r="LZ20" s="156" t="str">
        <f t="shared" si="23"/>
        <v/>
      </c>
      <c r="MA20" s="156"/>
      <c r="MB20" s="156"/>
      <c r="ME20" s="156" t="str">
        <f t="shared" si="24"/>
        <v/>
      </c>
      <c r="MF20" s="156"/>
      <c r="MG20" s="156"/>
      <c r="MH20" s="156" t="str">
        <f t="shared" si="25"/>
        <v/>
      </c>
      <c r="MI20" s="156"/>
      <c r="MJ20" s="156"/>
      <c r="MK20" s="156" t="str">
        <f t="shared" si="26"/>
        <v/>
      </c>
      <c r="ML20" s="156"/>
      <c r="MM20" s="156"/>
      <c r="MN20" s="156" t="str">
        <f t="shared" si="27"/>
        <v/>
      </c>
      <c r="MO20" s="156"/>
      <c r="MP20" s="156"/>
      <c r="MQ20" s="156" t="str">
        <f t="shared" si="28"/>
        <v/>
      </c>
      <c r="MR20" s="156"/>
      <c r="MS20" s="156"/>
      <c r="MT20" s="156" t="str">
        <f t="shared" si="29"/>
        <v/>
      </c>
      <c r="MU20" s="156"/>
      <c r="MV20" s="156"/>
      <c r="MW20" s="156" t="str">
        <f t="shared" si="30"/>
        <v/>
      </c>
      <c r="MX20" s="156"/>
      <c r="MY20" s="156"/>
      <c r="MZ20" s="156" t="str">
        <f t="shared" si="31"/>
        <v/>
      </c>
      <c r="NA20" s="156"/>
      <c r="NB20" s="156"/>
      <c r="NC20" s="156" t="str">
        <f t="shared" si="32"/>
        <v/>
      </c>
      <c r="ND20" s="156"/>
      <c r="NE20" s="156"/>
      <c r="NF20" s="156" t="str">
        <f t="shared" si="33"/>
        <v/>
      </c>
      <c r="NG20" s="156"/>
      <c r="NH20" s="156"/>
      <c r="NI20" s="156" t="str">
        <f t="shared" si="34"/>
        <v/>
      </c>
      <c r="NJ20" s="156"/>
      <c r="NK20" s="156"/>
      <c r="NL20" s="156" t="str">
        <f t="shared" si="35"/>
        <v/>
      </c>
      <c r="NM20" s="156"/>
      <c r="NN20" s="156"/>
      <c r="NO20" s="156" t="str">
        <f t="shared" si="36"/>
        <v/>
      </c>
      <c r="NP20" s="156"/>
      <c r="NQ20" s="156"/>
      <c r="NR20" s="156"/>
      <c r="NS20" s="156" t="str">
        <f t="shared" si="37"/>
        <v/>
      </c>
      <c r="NT20" s="156"/>
      <c r="NU20" s="156"/>
      <c r="NV20" s="156"/>
      <c r="NW20" s="156" t="str">
        <f t="shared" si="38"/>
        <v/>
      </c>
      <c r="NX20" s="156"/>
      <c r="NY20" s="156"/>
    </row>
    <row r="21" spans="2:389" ht="21" customHeight="1" x14ac:dyDescent="0.15">
      <c r="B21" s="162">
        <v>8</v>
      </c>
      <c r="C21" s="163"/>
      <c r="D21" s="237"/>
      <c r="E21" s="237"/>
      <c r="F21" s="237"/>
      <c r="G21" s="237"/>
      <c r="H21" s="237"/>
      <c r="I21" s="237"/>
      <c r="J21" s="237"/>
      <c r="K21" s="238"/>
      <c r="L21" s="239"/>
      <c r="M21" s="239"/>
      <c r="N21" s="239"/>
      <c r="O21" s="239"/>
      <c r="P21" s="239"/>
      <c r="Q21" s="240"/>
      <c r="R21" s="156" t="str">
        <f>IF(AND($U21="",$K21=""),"",IF($U21="",所得計算!$I13,$U21))</f>
        <v/>
      </c>
      <c r="S21" s="156"/>
      <c r="T21" s="156"/>
      <c r="U21" s="232"/>
      <c r="V21" s="232"/>
      <c r="W21" s="232"/>
      <c r="X21" s="116"/>
      <c r="Y21" s="116"/>
      <c r="Z21" s="116"/>
      <c r="AA21" s="116"/>
      <c r="AB21" s="116"/>
      <c r="AC21" s="116"/>
      <c r="AD21" s="116"/>
      <c r="AE21" s="233" t="str">
        <f>IF(所得計算!AP$4="","",所得計算!AP$4)</f>
        <v/>
      </c>
      <c r="AF21" s="233"/>
      <c r="AG21" s="233"/>
      <c r="AH21" s="233"/>
      <c r="AI21" s="233"/>
      <c r="AJ21" s="233"/>
      <c r="AK21" s="233"/>
      <c r="AL21" s="242"/>
      <c r="AM21" s="242"/>
      <c r="AN21" s="242"/>
      <c r="AO21" s="232"/>
      <c r="AP21" s="232"/>
      <c r="AQ21" s="232"/>
      <c r="AR21" s="233" t="str">
        <f t="shared" si="0"/>
        <v/>
      </c>
      <c r="AS21" s="233"/>
      <c r="AT21" s="233"/>
      <c r="AU21" s="233"/>
      <c r="AV21" s="233"/>
      <c r="AW21" s="233"/>
      <c r="AX21" s="233"/>
      <c r="AY21" s="116"/>
      <c r="AZ21" s="116"/>
      <c r="BA21" s="116"/>
      <c r="BB21" s="116"/>
      <c r="BC21" s="116"/>
      <c r="BD21" s="116"/>
      <c r="BE21" s="116"/>
      <c r="BF21" s="234" t="str">
        <f>IF(所得計算!AP$23="","",所得計算!AP$23)</f>
        <v/>
      </c>
      <c r="BG21" s="235"/>
      <c r="BH21" s="235"/>
      <c r="BI21" s="235"/>
      <c r="BJ21" s="235"/>
      <c r="BK21" s="235"/>
      <c r="BL21" s="23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57" t="str">
        <f t="shared" si="1"/>
        <v/>
      </c>
      <c r="DD21" s="157"/>
      <c r="DE21" s="157"/>
      <c r="DF21" s="157"/>
      <c r="DG21" s="158"/>
      <c r="DH21" s="158"/>
      <c r="DI21" s="158"/>
      <c r="DJ21" s="159"/>
      <c r="DK21" s="160"/>
      <c r="DL21" s="160"/>
      <c r="DM21" s="160"/>
      <c r="DN21" s="160"/>
      <c r="DO21" s="160"/>
      <c r="DP21" s="161"/>
      <c r="DQ21" s="117" t="str">
        <f t="shared" si="2"/>
        <v/>
      </c>
      <c r="DR21" s="118"/>
      <c r="DS21" s="118"/>
      <c r="DT21" s="118"/>
      <c r="DU21" s="118"/>
      <c r="DV21" s="118"/>
      <c r="DW21" s="118"/>
      <c r="DX21" s="118"/>
      <c r="DY21" s="118" t="str">
        <f>IF(OR(AND(SUM($AL21)=1,SUM($X21)&lt;=8500000),AND(SUM($AL21)=1,SUM($X21)&gt;8500000,SUM($BF21)&gt;0)),"所得金額調整控除１？",IF(OR(AND(SUM($AL21)=2,OR(SUM(所得計算!$BL$5:$BL$15)=0,SUM($BF21)=0)),AND(SUM($AL21)=2,OR(SUM($X21)&gt;8500000,SUM($BF21)=0))),"所得金額調整控除２？",IF(AND(SUM($AL21)=3,OR(SUM($X21)&lt;=8500000,SUM($BF21)=0)),"所得金額調整控除３？",IF(AND($AL21="",OR(SUM($X21)&gt;8500000,AND(SUM(所得計算!$BL$5:$BL$15)&gt;0,SUM($BF21)&gt;0))),"所得金額調整控除サイン不要？",""))))</f>
        <v/>
      </c>
      <c r="DZ21" s="118"/>
      <c r="EA21" s="118"/>
      <c r="EB21" s="118"/>
      <c r="EC21" s="118"/>
      <c r="ED21" s="118"/>
      <c r="EE21" s="118"/>
      <c r="EF21" s="118"/>
      <c r="EG21" s="118"/>
      <c r="EH21" s="118"/>
      <c r="EI21" s="118"/>
      <c r="EJ21" s="118"/>
      <c r="EK21" s="118"/>
      <c r="ER21" s="162">
        <v>8</v>
      </c>
      <c r="ES21" s="163"/>
      <c r="ET21" s="246"/>
      <c r="EU21" s="246"/>
      <c r="EV21" s="246"/>
      <c r="EW21" s="243"/>
      <c r="EX21" s="244"/>
      <c r="EY21" s="245"/>
      <c r="EZ21" s="246"/>
      <c r="FA21" s="246"/>
      <c r="FB21" s="246"/>
      <c r="FC21" s="243"/>
      <c r="FD21" s="244"/>
      <c r="FE21" s="245"/>
      <c r="FF21" s="246"/>
      <c r="FG21" s="246"/>
      <c r="FH21" s="246"/>
      <c r="FI21" s="243"/>
      <c r="FJ21" s="244"/>
      <c r="FK21" s="245"/>
      <c r="FL21" s="246"/>
      <c r="FM21" s="246"/>
      <c r="FN21" s="246"/>
      <c r="FO21" s="243"/>
      <c r="FP21" s="244"/>
      <c r="FQ21" s="245"/>
      <c r="FR21" s="246"/>
      <c r="FS21" s="246"/>
      <c r="FT21" s="246"/>
      <c r="FU21" s="243"/>
      <c r="FV21" s="244"/>
      <c r="FW21" s="245"/>
      <c r="FX21" s="246"/>
      <c r="FY21" s="246"/>
      <c r="FZ21" s="246"/>
      <c r="GA21" s="243"/>
      <c r="GB21" s="244"/>
      <c r="GC21" s="245"/>
      <c r="GD21" s="156" t="str">
        <f t="shared" si="3"/>
        <v/>
      </c>
      <c r="GE21" s="156"/>
      <c r="GF21" s="156"/>
      <c r="GG21" s="156"/>
      <c r="GH21" s="250"/>
      <c r="GI21" s="119"/>
      <c r="GJ21" s="119"/>
      <c r="GK21" s="251"/>
      <c r="GL21" s="207"/>
      <c r="GM21" s="208"/>
      <c r="GN21" s="209"/>
      <c r="GO21" s="201" t="str">
        <f>IF($GL21="","",IF(HLOOKUP($GL21,$GT$13:$IC$23,9,FALSE)&gt;=65,"","65未到達"))</f>
        <v/>
      </c>
      <c r="GP21" s="202"/>
      <c r="GQ21" s="202"/>
      <c r="GR21" s="202"/>
      <c r="GS21" s="203"/>
      <c r="GT21" s="156" t="str">
        <f>IF($R21="","",IF($U21="",IF(EOMONTH(VALUE("R"&amp;基本項目!$B$3&amp;"."&amp;ET$13&amp;".1"),0)&lt;$K21,"",DATEDIF($K21-1,EOMONTH(VALUE("R"&amp;基本項目!$B$3&amp;"."&amp;ET$13&amp;".1")-1,1),"Y")),$U21))</f>
        <v/>
      </c>
      <c r="GU21" s="156"/>
      <c r="GV21" s="156"/>
      <c r="GW21" s="156" t="str">
        <f>IF($R21="","",IF($U21="",IF(EOMONTH(VALUE("R"&amp;基本項目!$B$3&amp;"."&amp;EW$13&amp;".1"),0)&lt;$K21,"",DATEDIF($K21-1,EOMONTH(VALUE("R"&amp;基本項目!$B$3&amp;"."&amp;EW$13&amp;".1")-1,1),"Y")),$U21))</f>
        <v/>
      </c>
      <c r="GX21" s="156"/>
      <c r="GY21" s="156"/>
      <c r="GZ21" s="156" t="str">
        <f>IF($R21="","",IF($U21="",IF(EOMONTH(VALUE("R"&amp;基本項目!$B$3&amp;"."&amp;EZ$13&amp;".1"),0)&lt;$K21,"",DATEDIF($K21-1,EOMONTH(VALUE("R"&amp;基本項目!$B$3&amp;"."&amp;EZ$13&amp;".1")-1,1),"Y")),$U21))</f>
        <v/>
      </c>
      <c r="HA21" s="156"/>
      <c r="HB21" s="156"/>
      <c r="HC21" s="156" t="str">
        <f>IF($R21="","",IF($U21="",IF(EOMONTH(VALUE("R"&amp;基本項目!$B$3&amp;"."&amp;FC$13&amp;".1"),0)&lt;$K21,"",DATEDIF($K21-1,EOMONTH(VALUE("R"&amp;基本項目!$B$3&amp;"."&amp;FC$13&amp;".1")-1,1),"Y")),$U21))</f>
        <v/>
      </c>
      <c r="HD21" s="156"/>
      <c r="HE21" s="156"/>
      <c r="HF21" s="156" t="str">
        <f>IF($R21="","",IF($U21="",IF(EOMONTH(VALUE("R"&amp;基本項目!$B$3&amp;"."&amp;FF$13&amp;".1"),0)&lt;$K21,"",DATEDIF($K21-1,EOMONTH(VALUE("R"&amp;基本項目!$B$3&amp;"."&amp;FF$13&amp;".1")-1,1),"Y")),$U21))</f>
        <v/>
      </c>
      <c r="HG21" s="156"/>
      <c r="HH21" s="156"/>
      <c r="HI21" s="156" t="str">
        <f>IF($R21="","",IF($U21="",IF(EOMONTH(VALUE("R"&amp;基本項目!$B$3&amp;"."&amp;FI$13&amp;".1"),0)&lt;$K21,"",DATEDIF($K21-1,EOMONTH(VALUE("R"&amp;基本項目!$B$3&amp;"."&amp;FI$13&amp;".1")-1,1),"Y")),$U21))</f>
        <v/>
      </c>
      <c r="HJ21" s="156"/>
      <c r="HK21" s="156"/>
      <c r="HL21" s="156" t="str">
        <f>IF($R21="","",IF($U21="",IF(EOMONTH(VALUE("R"&amp;基本項目!$B$3&amp;"."&amp;FL$13&amp;".1"),0)&lt;$K21,"",DATEDIF($K21-1,EOMONTH(VALUE("R"&amp;基本項目!$B$3&amp;"."&amp;FL$13&amp;".1")-1,1),"Y")),$U21))</f>
        <v/>
      </c>
      <c r="HM21" s="156"/>
      <c r="HN21" s="156"/>
      <c r="HO21" s="156" t="str">
        <f>IF($R21="","",IF($U21="",IF(EOMONTH(VALUE("R"&amp;基本項目!$B$3&amp;"."&amp;FO$13&amp;".1"),0)&lt;$K21,"",DATEDIF($K21-1,EOMONTH(VALUE("R"&amp;基本項目!$B$3&amp;"."&amp;FO$13&amp;".1")-1,1),"Y")),$U21))</f>
        <v/>
      </c>
      <c r="HP21" s="156"/>
      <c r="HQ21" s="156"/>
      <c r="HR21" s="156" t="str">
        <f>IF($R21="","",IF($U21="",IF(EOMONTH(VALUE("R"&amp;基本項目!$B$3&amp;"."&amp;FR$13&amp;".1"),0)&lt;$K21,"",DATEDIF($K21-1,EOMONTH(VALUE("R"&amp;基本項目!$B$3&amp;"."&amp;FR$13&amp;".1")-1,1),"Y")),$U21))</f>
        <v/>
      </c>
      <c r="HS21" s="156"/>
      <c r="HT21" s="156"/>
      <c r="HU21" s="156" t="str">
        <f>IF($R21="","",IF($U21="",IF(EOMONTH(VALUE("R"&amp;基本項目!$B$3+1&amp;"."&amp;FU$13&amp;".1"),0)&lt;$K21,"",DATEDIF($K21-1,EOMONTH(VALUE("R"&amp;基本項目!$B$3+1&amp;"."&amp;FU$13&amp;".1")-1,1),"Y")),$U21))</f>
        <v/>
      </c>
      <c r="HV21" s="156"/>
      <c r="HW21" s="156"/>
      <c r="HX21" s="156" t="str">
        <f>IF($R21="","",IF($U21="",IF(EOMONTH(VALUE("R"&amp;基本項目!$B$3+1&amp;"."&amp;FX$13&amp;".1"),0)&lt;$K21,"",DATEDIF($K21-1,EOMONTH(VALUE("R"&amp;基本項目!$B$3+1&amp;"."&amp;FX$13&amp;".1")-1,1),"Y")),$U21))</f>
        <v/>
      </c>
      <c r="HY21" s="156"/>
      <c r="HZ21" s="156"/>
      <c r="IA21" s="156" t="str">
        <f>IF($R21="","",IF($U21="",IF(EOMONTH(VALUE("R"&amp;基本項目!$B$3+1&amp;"."&amp;GA$13&amp;".1"),0)&lt;$K21,"",DATEDIF($K21-1,EOMONTH(VALUE("R"&amp;基本項目!$B$3+1&amp;"."&amp;GA$13&amp;".1")-1,1),"Y")),$U21))</f>
        <v/>
      </c>
      <c r="IB21" s="156"/>
      <c r="IC21" s="156"/>
      <c r="ID21" s="156" t="str">
        <f t="shared" si="5"/>
        <v/>
      </c>
      <c r="IE21" s="156"/>
      <c r="IF21" s="156"/>
      <c r="IG21" s="156"/>
      <c r="IH21" s="156" t="str">
        <f t="shared" si="6"/>
        <v/>
      </c>
      <c r="II21" s="156"/>
      <c r="IJ21" s="156"/>
      <c r="IK21" s="156"/>
      <c r="IN21" s="156" t="str">
        <f>IF($R21="","",IF($U21="",IF(EOMONTH(VALUE("R"&amp;基本項目!$B$3&amp;"."&amp;ET$13&amp;".1"),0)&lt;$K21,"",DATEDIF($K21,EOMONTH(VALUE("R"&amp;基本項目!$B$3&amp;"."&amp;ET$13&amp;".1")-1,1),"Y")),$U21))</f>
        <v/>
      </c>
      <c r="IO21" s="156"/>
      <c r="IP21" s="156"/>
      <c r="IQ21" s="156" t="str">
        <f>IF($R21="","",IF($U21="",IF(EOMONTH(VALUE("R"&amp;基本項目!$B$3&amp;"."&amp;EW$13&amp;".1"),0)&lt;$K21,"",DATEDIF($K21,EOMONTH(VALUE("R"&amp;基本項目!$B$3&amp;"."&amp;EW$13&amp;".1")-1,1),"Y")),$U21))</f>
        <v/>
      </c>
      <c r="IR21" s="156"/>
      <c r="IS21" s="156"/>
      <c r="IT21" s="156" t="str">
        <f>IF($R21="","",IF($U21="",IF(EOMONTH(VALUE("R"&amp;基本項目!$B$3&amp;"."&amp;EZ$13&amp;".1"),0)&lt;$K21,"",DATEDIF($K21,EOMONTH(VALUE("R"&amp;基本項目!$B$3&amp;"."&amp;EZ$13&amp;".1")-1,1),"Y")),$U21))</f>
        <v/>
      </c>
      <c r="IU21" s="156"/>
      <c r="IV21" s="156"/>
      <c r="IW21" s="156" t="str">
        <f>IF($R21="","",IF($U21="",IF(EOMONTH(VALUE("R"&amp;基本項目!$B$3&amp;"."&amp;FC$13&amp;".1"),0)&lt;$K21,"",DATEDIF($K21,EOMONTH(VALUE("R"&amp;基本項目!$B$3&amp;"."&amp;FC$13&amp;".1")-1,1),"Y")),$U21))</f>
        <v/>
      </c>
      <c r="IX21" s="156"/>
      <c r="IY21" s="156"/>
      <c r="IZ21" s="156" t="str">
        <f>IF($R21="","",IF($U21="",IF(EOMONTH(VALUE("R"&amp;基本項目!$B$3&amp;"."&amp;FF$13&amp;".1"),0)&lt;$K21,"",DATEDIF($K21,EOMONTH(VALUE("R"&amp;基本項目!$B$3&amp;"."&amp;FF$13&amp;".1")-1,1),"Y")),$U21))</f>
        <v/>
      </c>
      <c r="JA21" s="156"/>
      <c r="JB21" s="156"/>
      <c r="JC21" s="156" t="str">
        <f>IF($R21="","",IF($U21="",IF(EOMONTH(VALUE("R"&amp;基本項目!$B$3&amp;"."&amp;FI$13&amp;".1"),0)&lt;$K21,"",DATEDIF($K21,EOMONTH(VALUE("R"&amp;基本項目!$B$3&amp;"."&amp;FI$13&amp;".1")-1,1),"Y")),$U21))</f>
        <v/>
      </c>
      <c r="JD21" s="156"/>
      <c r="JE21" s="156"/>
      <c r="JF21" s="156" t="str">
        <f>IF($R21="","",IF($U21="",IF(EOMONTH(VALUE("R"&amp;基本項目!$B$3&amp;"."&amp;FL$13&amp;".1"),0)&lt;$K21,"",DATEDIF($K21,EOMONTH(VALUE("R"&amp;基本項目!$B$3&amp;"."&amp;FL$13&amp;".1")-1,1),"Y")),$U21))</f>
        <v/>
      </c>
      <c r="JG21" s="156"/>
      <c r="JH21" s="156"/>
      <c r="JI21" s="156" t="str">
        <f>IF($R21="","",IF($U21="",IF(EOMONTH(VALUE("R"&amp;基本項目!$B$3&amp;"."&amp;FO$13&amp;".1"),0)&lt;$K21,"",DATEDIF($K21,EOMONTH(VALUE("R"&amp;基本項目!$B$3&amp;"."&amp;FO$13&amp;".1")-1,1),"Y")),$U21))</f>
        <v/>
      </c>
      <c r="JJ21" s="156"/>
      <c r="JK21" s="156"/>
      <c r="JL21" s="156" t="str">
        <f>IF($R21="","",IF($U21="",IF(EOMONTH(VALUE("R"&amp;基本項目!$B$3&amp;"."&amp;FR$13&amp;".1"),0)&lt;$K21,"",DATEDIF($K21,EOMONTH(VALUE("R"&amp;基本項目!$B$3&amp;"."&amp;FR$13&amp;".1")-1,1),"Y")),$U21))</f>
        <v/>
      </c>
      <c r="JM21" s="156"/>
      <c r="JN21" s="156"/>
      <c r="JO21" s="156" t="str">
        <f>IF($R21="","",IF($U21="",IF(EOMONTH(VALUE("R"&amp;基本項目!$B$3+1&amp;"."&amp;FU$13&amp;".1"),0)&lt;$K21,"",DATEDIF($K21,EOMONTH(VALUE("R"&amp;基本項目!$B$3+1&amp;"."&amp;FU$13&amp;".1")-1,1),"Y")),$U21))</f>
        <v/>
      </c>
      <c r="JP21" s="156"/>
      <c r="JQ21" s="156"/>
      <c r="JR21" s="156" t="str">
        <f>IF($R21="","",IF($U21="",IF(EOMONTH(VALUE("R"&amp;基本項目!$B$3+1&amp;"."&amp;FX$13&amp;".1"),0)&lt;$K21,"",DATEDIF($K21,EOMONTH(VALUE("R"&amp;基本項目!$B$3+1&amp;"."&amp;FX$13&amp;".1")-1,1),"Y")),$U21))</f>
        <v/>
      </c>
      <c r="JS21" s="156"/>
      <c r="JT21" s="156"/>
      <c r="JU21" s="156" t="str">
        <f>IF($R21="","",IF($U21="",IF(EOMONTH(VALUE("R"&amp;基本項目!$B$3+1&amp;"."&amp;GA$13&amp;".1"),0)&lt;$K21,"",DATEDIF($K21,EOMONTH(VALUE("R"&amp;基本項目!$B$3+1&amp;"."&amp;GA$13&amp;".1")-1,1),"Y")),$U21))</f>
        <v/>
      </c>
      <c r="JV21" s="156"/>
      <c r="JW21" s="156"/>
      <c r="JX21" s="156" t="str">
        <f t="shared" si="7"/>
        <v/>
      </c>
      <c r="JY21" s="156"/>
      <c r="JZ21" s="156"/>
      <c r="KA21" s="156"/>
      <c r="KB21" s="156" t="str">
        <f t="shared" si="8"/>
        <v/>
      </c>
      <c r="KC21" s="156"/>
      <c r="KD21" s="156"/>
      <c r="KE21" s="156"/>
      <c r="KH21" s="156" t="str">
        <f t="shared" si="9"/>
        <v/>
      </c>
      <c r="KI21" s="156"/>
      <c r="KJ21" s="156"/>
      <c r="KK21" s="156" t="str">
        <f t="shared" si="10"/>
        <v/>
      </c>
      <c r="KL21" s="156"/>
      <c r="KM21" s="156"/>
      <c r="KN21" s="156" t="str">
        <f t="shared" si="11"/>
        <v/>
      </c>
      <c r="KO21" s="156"/>
      <c r="KP21" s="156"/>
      <c r="KQ21" s="156" t="str">
        <f t="shared" si="12"/>
        <v/>
      </c>
      <c r="KR21" s="156"/>
      <c r="KS21" s="156"/>
      <c r="KT21" s="156" t="str">
        <f t="shared" si="13"/>
        <v/>
      </c>
      <c r="KU21" s="156"/>
      <c r="KV21" s="156"/>
      <c r="KW21" s="156" t="str">
        <f t="shared" si="14"/>
        <v/>
      </c>
      <c r="KX21" s="156"/>
      <c r="KY21" s="156"/>
      <c r="KZ21" s="156" t="str">
        <f t="shared" si="15"/>
        <v/>
      </c>
      <c r="LA21" s="156"/>
      <c r="LB21" s="156"/>
      <c r="LC21" s="156" t="str">
        <f t="shared" si="16"/>
        <v/>
      </c>
      <c r="LD21" s="156"/>
      <c r="LE21" s="156"/>
      <c r="LF21" s="156" t="str">
        <f t="shared" si="17"/>
        <v/>
      </c>
      <c r="LG21" s="156"/>
      <c r="LH21" s="156"/>
      <c r="LI21" s="156" t="str">
        <f t="shared" si="18"/>
        <v/>
      </c>
      <c r="LJ21" s="156"/>
      <c r="LK21" s="156"/>
      <c r="LL21" s="156" t="str">
        <f t="shared" si="19"/>
        <v/>
      </c>
      <c r="LM21" s="156"/>
      <c r="LN21" s="156"/>
      <c r="LO21" s="156" t="str">
        <f t="shared" si="20"/>
        <v/>
      </c>
      <c r="LP21" s="156"/>
      <c r="LQ21" s="156"/>
      <c r="LR21" s="156" t="str">
        <f t="shared" si="21"/>
        <v/>
      </c>
      <c r="LS21" s="156"/>
      <c r="LT21" s="156"/>
      <c r="LU21" s="156"/>
      <c r="LV21" s="156" t="str">
        <f t="shared" si="22"/>
        <v/>
      </c>
      <c r="LW21" s="156"/>
      <c r="LX21" s="156"/>
      <c r="LY21" s="156"/>
      <c r="LZ21" s="156" t="str">
        <f t="shared" si="23"/>
        <v/>
      </c>
      <c r="MA21" s="156"/>
      <c r="MB21" s="156"/>
      <c r="ME21" s="156" t="str">
        <f t="shared" si="24"/>
        <v/>
      </c>
      <c r="MF21" s="156"/>
      <c r="MG21" s="156"/>
      <c r="MH21" s="156" t="str">
        <f t="shared" si="25"/>
        <v/>
      </c>
      <c r="MI21" s="156"/>
      <c r="MJ21" s="156"/>
      <c r="MK21" s="156" t="str">
        <f t="shared" si="26"/>
        <v/>
      </c>
      <c r="ML21" s="156"/>
      <c r="MM21" s="156"/>
      <c r="MN21" s="156" t="str">
        <f t="shared" si="27"/>
        <v/>
      </c>
      <c r="MO21" s="156"/>
      <c r="MP21" s="156"/>
      <c r="MQ21" s="156" t="str">
        <f t="shared" si="28"/>
        <v/>
      </c>
      <c r="MR21" s="156"/>
      <c r="MS21" s="156"/>
      <c r="MT21" s="156" t="str">
        <f t="shared" si="29"/>
        <v/>
      </c>
      <c r="MU21" s="156"/>
      <c r="MV21" s="156"/>
      <c r="MW21" s="156" t="str">
        <f t="shared" si="30"/>
        <v/>
      </c>
      <c r="MX21" s="156"/>
      <c r="MY21" s="156"/>
      <c r="MZ21" s="156" t="str">
        <f t="shared" si="31"/>
        <v/>
      </c>
      <c r="NA21" s="156"/>
      <c r="NB21" s="156"/>
      <c r="NC21" s="156" t="str">
        <f t="shared" si="32"/>
        <v/>
      </c>
      <c r="ND21" s="156"/>
      <c r="NE21" s="156"/>
      <c r="NF21" s="156" t="str">
        <f t="shared" si="33"/>
        <v/>
      </c>
      <c r="NG21" s="156"/>
      <c r="NH21" s="156"/>
      <c r="NI21" s="156" t="str">
        <f t="shared" si="34"/>
        <v/>
      </c>
      <c r="NJ21" s="156"/>
      <c r="NK21" s="156"/>
      <c r="NL21" s="156" t="str">
        <f t="shared" si="35"/>
        <v/>
      </c>
      <c r="NM21" s="156"/>
      <c r="NN21" s="156"/>
      <c r="NO21" s="156" t="str">
        <f t="shared" si="36"/>
        <v/>
      </c>
      <c r="NP21" s="156"/>
      <c r="NQ21" s="156"/>
      <c r="NR21" s="156"/>
      <c r="NS21" s="156" t="str">
        <f t="shared" si="37"/>
        <v/>
      </c>
      <c r="NT21" s="156"/>
      <c r="NU21" s="156"/>
      <c r="NV21" s="156"/>
      <c r="NW21" s="156" t="str">
        <f t="shared" si="38"/>
        <v/>
      </c>
      <c r="NX21" s="156"/>
      <c r="NY21" s="156"/>
    </row>
    <row r="22" spans="2:389" ht="21" customHeight="1" x14ac:dyDescent="0.15">
      <c r="B22" s="162">
        <v>9</v>
      </c>
      <c r="C22" s="163"/>
      <c r="D22" s="237"/>
      <c r="E22" s="237"/>
      <c r="F22" s="237"/>
      <c r="G22" s="237"/>
      <c r="H22" s="237"/>
      <c r="I22" s="237"/>
      <c r="J22" s="237"/>
      <c r="K22" s="238"/>
      <c r="L22" s="239"/>
      <c r="M22" s="239"/>
      <c r="N22" s="239"/>
      <c r="O22" s="239"/>
      <c r="P22" s="239"/>
      <c r="Q22" s="240"/>
      <c r="R22" s="156" t="str">
        <f>IF(AND($U22="",$K22=""),"",IF($U22="",所得計算!$I14,$U22))</f>
        <v/>
      </c>
      <c r="S22" s="156"/>
      <c r="T22" s="156"/>
      <c r="U22" s="232"/>
      <c r="V22" s="232"/>
      <c r="W22" s="232"/>
      <c r="X22" s="116"/>
      <c r="Y22" s="116"/>
      <c r="Z22" s="116"/>
      <c r="AA22" s="116"/>
      <c r="AB22" s="116"/>
      <c r="AC22" s="116"/>
      <c r="AD22" s="116"/>
      <c r="AE22" s="233" t="str">
        <f>IF(所得計算!AQ$4="","",所得計算!AQ$4)</f>
        <v/>
      </c>
      <c r="AF22" s="233"/>
      <c r="AG22" s="233"/>
      <c r="AH22" s="233"/>
      <c r="AI22" s="233"/>
      <c r="AJ22" s="233"/>
      <c r="AK22" s="233"/>
      <c r="AL22" s="242"/>
      <c r="AM22" s="242"/>
      <c r="AN22" s="242"/>
      <c r="AO22" s="232"/>
      <c r="AP22" s="232"/>
      <c r="AQ22" s="232"/>
      <c r="AR22" s="233" t="str">
        <f t="shared" si="0"/>
        <v/>
      </c>
      <c r="AS22" s="233"/>
      <c r="AT22" s="233"/>
      <c r="AU22" s="233"/>
      <c r="AV22" s="233"/>
      <c r="AW22" s="233"/>
      <c r="AX22" s="233"/>
      <c r="AY22" s="116"/>
      <c r="AZ22" s="116"/>
      <c r="BA22" s="116"/>
      <c r="BB22" s="116"/>
      <c r="BC22" s="116"/>
      <c r="BD22" s="116"/>
      <c r="BE22" s="116"/>
      <c r="BF22" s="234" t="str">
        <f>IF(所得計算!AQ$23="","",所得計算!AQ$23)</f>
        <v/>
      </c>
      <c r="BG22" s="235"/>
      <c r="BH22" s="235"/>
      <c r="BI22" s="235"/>
      <c r="BJ22" s="235"/>
      <c r="BK22" s="235"/>
      <c r="BL22" s="23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57" t="str">
        <f t="shared" si="1"/>
        <v/>
      </c>
      <c r="DD22" s="157"/>
      <c r="DE22" s="157"/>
      <c r="DF22" s="157"/>
      <c r="DG22" s="158"/>
      <c r="DH22" s="158"/>
      <c r="DI22" s="158"/>
      <c r="DJ22" s="159"/>
      <c r="DK22" s="160"/>
      <c r="DL22" s="160"/>
      <c r="DM22" s="160"/>
      <c r="DN22" s="160"/>
      <c r="DO22" s="160"/>
      <c r="DP22" s="161"/>
      <c r="DQ22" s="117" t="str">
        <f t="shared" si="2"/>
        <v/>
      </c>
      <c r="DR22" s="118"/>
      <c r="DS22" s="118"/>
      <c r="DT22" s="118"/>
      <c r="DU22" s="118"/>
      <c r="DV22" s="118"/>
      <c r="DW22" s="118"/>
      <c r="DX22" s="118"/>
      <c r="DY22" s="118" t="str">
        <f>IF(OR(AND(SUM($AL22)=1,SUM($X22)&lt;=8500000),AND(SUM($AL22)=1,SUM($X22)&gt;8500000,SUM($BF22)&gt;0)),"所得金額調整控除１？",IF(OR(AND(SUM($AL22)=2,OR(SUM(所得計算!$BM$5:$BM$15)=0,SUM($BF22)=0)),AND(SUM($AL22)=2,OR(SUM($X22)&gt;8500000,SUM($BF22)=0))),"所得金額調整控除２？",IF(AND(SUM($AL22)=3,OR(SUM($X22)&lt;=8500000,SUM($BF22)=0)),"所得金額調整控除３？",IF(AND($AL22="",OR(SUM($X22)&gt;8500000,AND(SUM(所得計算!$BM$5:$BM$15)&gt;0,SUM($BF22)&gt;0))),"所得金額調整控除サイン不要？",""))))</f>
        <v/>
      </c>
      <c r="DZ22" s="118"/>
      <c r="EA22" s="118"/>
      <c r="EB22" s="118"/>
      <c r="EC22" s="118"/>
      <c r="ED22" s="118"/>
      <c r="EE22" s="118"/>
      <c r="EF22" s="118"/>
      <c r="EG22" s="118"/>
      <c r="EH22" s="118"/>
      <c r="EI22" s="118"/>
      <c r="EJ22" s="118"/>
      <c r="EK22" s="118"/>
      <c r="ER22" s="162">
        <v>9</v>
      </c>
      <c r="ES22" s="163"/>
      <c r="ET22" s="246"/>
      <c r="EU22" s="246"/>
      <c r="EV22" s="246"/>
      <c r="EW22" s="243"/>
      <c r="EX22" s="244"/>
      <c r="EY22" s="245"/>
      <c r="EZ22" s="246"/>
      <c r="FA22" s="246"/>
      <c r="FB22" s="246"/>
      <c r="FC22" s="243"/>
      <c r="FD22" s="244"/>
      <c r="FE22" s="245"/>
      <c r="FF22" s="246"/>
      <c r="FG22" s="246"/>
      <c r="FH22" s="246"/>
      <c r="FI22" s="243"/>
      <c r="FJ22" s="244"/>
      <c r="FK22" s="245"/>
      <c r="FL22" s="246"/>
      <c r="FM22" s="246"/>
      <c r="FN22" s="246"/>
      <c r="FO22" s="243"/>
      <c r="FP22" s="244"/>
      <c r="FQ22" s="245"/>
      <c r="FR22" s="246"/>
      <c r="FS22" s="246"/>
      <c r="FT22" s="246"/>
      <c r="FU22" s="243"/>
      <c r="FV22" s="244"/>
      <c r="FW22" s="245"/>
      <c r="FX22" s="246"/>
      <c r="FY22" s="246"/>
      <c r="FZ22" s="246"/>
      <c r="GA22" s="243"/>
      <c r="GB22" s="244"/>
      <c r="GC22" s="245"/>
      <c r="GD22" s="156" t="str">
        <f t="shared" si="3"/>
        <v/>
      </c>
      <c r="GE22" s="156"/>
      <c r="GF22" s="156"/>
      <c r="GG22" s="156"/>
      <c r="GH22" s="250"/>
      <c r="GI22" s="119"/>
      <c r="GJ22" s="119"/>
      <c r="GK22" s="251"/>
      <c r="GL22" s="207"/>
      <c r="GM22" s="208"/>
      <c r="GN22" s="209"/>
      <c r="GO22" s="201" t="str">
        <f>IF($GL22="","",IF(HLOOKUP($GL22,$GT$13:$IC$23,10,FALSE)&gt;=65,"","65未到達"))</f>
        <v/>
      </c>
      <c r="GP22" s="202"/>
      <c r="GQ22" s="202"/>
      <c r="GR22" s="202"/>
      <c r="GS22" s="203"/>
      <c r="GT22" s="156" t="str">
        <f>IF($R22="","",IF($U22="",IF(EOMONTH(VALUE("R"&amp;基本項目!$B$3&amp;"."&amp;ET$13&amp;".1"),0)&lt;$K22,"",DATEDIF($K22-1,EOMONTH(VALUE("R"&amp;基本項目!$B$3&amp;"."&amp;ET$13&amp;".1")-1,1),"Y")),$U22))</f>
        <v/>
      </c>
      <c r="GU22" s="156"/>
      <c r="GV22" s="156"/>
      <c r="GW22" s="156" t="str">
        <f>IF($R22="","",IF($U22="",IF(EOMONTH(VALUE("R"&amp;基本項目!$B$3&amp;"."&amp;EW$13&amp;".1"),0)&lt;$K22,"",DATEDIF($K22-1,EOMONTH(VALUE("R"&amp;基本項目!$B$3&amp;"."&amp;EW$13&amp;".1")-1,1),"Y")),$U22))</f>
        <v/>
      </c>
      <c r="GX22" s="156"/>
      <c r="GY22" s="156"/>
      <c r="GZ22" s="156" t="str">
        <f>IF($R22="","",IF($U22="",IF(EOMONTH(VALUE("R"&amp;基本項目!$B$3&amp;"."&amp;EZ$13&amp;".1"),0)&lt;$K22,"",DATEDIF($K22-1,EOMONTH(VALUE("R"&amp;基本項目!$B$3&amp;"."&amp;EZ$13&amp;".1")-1,1),"Y")),$U22))</f>
        <v/>
      </c>
      <c r="HA22" s="156"/>
      <c r="HB22" s="156"/>
      <c r="HC22" s="156" t="str">
        <f>IF($R22="","",IF($U22="",IF(EOMONTH(VALUE("R"&amp;基本項目!$B$3&amp;"."&amp;FC$13&amp;".1"),0)&lt;$K22,"",DATEDIF($K22-1,EOMONTH(VALUE("R"&amp;基本項目!$B$3&amp;"."&amp;FC$13&amp;".1")-1,1),"Y")),$U22))</f>
        <v/>
      </c>
      <c r="HD22" s="156"/>
      <c r="HE22" s="156"/>
      <c r="HF22" s="156" t="str">
        <f>IF($R22="","",IF($U22="",IF(EOMONTH(VALUE("R"&amp;基本項目!$B$3&amp;"."&amp;FF$13&amp;".1"),0)&lt;$K22,"",DATEDIF($K22-1,EOMONTH(VALUE("R"&amp;基本項目!$B$3&amp;"."&amp;FF$13&amp;".1")-1,1),"Y")),$U22))</f>
        <v/>
      </c>
      <c r="HG22" s="156"/>
      <c r="HH22" s="156"/>
      <c r="HI22" s="156" t="str">
        <f>IF($R22="","",IF($U22="",IF(EOMONTH(VALUE("R"&amp;基本項目!$B$3&amp;"."&amp;FI$13&amp;".1"),0)&lt;$K22,"",DATEDIF($K22-1,EOMONTH(VALUE("R"&amp;基本項目!$B$3&amp;"."&amp;FI$13&amp;".1")-1,1),"Y")),$U22))</f>
        <v/>
      </c>
      <c r="HJ22" s="156"/>
      <c r="HK22" s="156"/>
      <c r="HL22" s="156" t="str">
        <f>IF($R22="","",IF($U22="",IF(EOMONTH(VALUE("R"&amp;基本項目!$B$3&amp;"."&amp;FL$13&amp;".1"),0)&lt;$K22,"",DATEDIF($K22-1,EOMONTH(VALUE("R"&amp;基本項目!$B$3&amp;"."&amp;FL$13&amp;".1")-1,1),"Y")),$U22))</f>
        <v/>
      </c>
      <c r="HM22" s="156"/>
      <c r="HN22" s="156"/>
      <c r="HO22" s="156" t="str">
        <f>IF($R22="","",IF($U22="",IF(EOMONTH(VALUE("R"&amp;基本項目!$B$3&amp;"."&amp;FO$13&amp;".1"),0)&lt;$K22,"",DATEDIF($K22-1,EOMONTH(VALUE("R"&amp;基本項目!$B$3&amp;"."&amp;FO$13&amp;".1")-1,1),"Y")),$U22))</f>
        <v/>
      </c>
      <c r="HP22" s="156"/>
      <c r="HQ22" s="156"/>
      <c r="HR22" s="156" t="str">
        <f>IF($R22="","",IF($U22="",IF(EOMONTH(VALUE("R"&amp;基本項目!$B$3&amp;"."&amp;FR$13&amp;".1"),0)&lt;$K22,"",DATEDIF($K22-1,EOMONTH(VALUE("R"&amp;基本項目!$B$3&amp;"."&amp;FR$13&amp;".1")-1,1),"Y")),$U22))</f>
        <v/>
      </c>
      <c r="HS22" s="156"/>
      <c r="HT22" s="156"/>
      <c r="HU22" s="156" t="str">
        <f>IF($R22="","",IF($U22="",IF(EOMONTH(VALUE("R"&amp;基本項目!$B$3+1&amp;"."&amp;FU$13&amp;".1"),0)&lt;$K22,"",DATEDIF($K22-1,EOMONTH(VALUE("R"&amp;基本項目!$B$3+1&amp;"."&amp;FU$13&amp;".1")-1,1),"Y")),$U22))</f>
        <v/>
      </c>
      <c r="HV22" s="156"/>
      <c r="HW22" s="156"/>
      <c r="HX22" s="156" t="str">
        <f>IF($R22="","",IF($U22="",IF(EOMONTH(VALUE("R"&amp;基本項目!$B$3+1&amp;"."&amp;FX$13&amp;".1"),0)&lt;$K22,"",DATEDIF($K22-1,EOMONTH(VALUE("R"&amp;基本項目!$B$3+1&amp;"."&amp;FX$13&amp;".1")-1,1),"Y")),$U22))</f>
        <v/>
      </c>
      <c r="HY22" s="156"/>
      <c r="HZ22" s="156"/>
      <c r="IA22" s="156" t="str">
        <f>IF($R22="","",IF($U22="",IF(EOMONTH(VALUE("R"&amp;基本項目!$B$3+1&amp;"."&amp;GA$13&amp;".1"),0)&lt;$K22,"",DATEDIF($K22-1,EOMONTH(VALUE("R"&amp;基本項目!$B$3+1&amp;"."&amp;GA$13&amp;".1")-1,1),"Y")),$U22))</f>
        <v/>
      </c>
      <c r="IB22" s="156"/>
      <c r="IC22" s="156"/>
      <c r="ID22" s="156" t="str">
        <f t="shared" si="5"/>
        <v/>
      </c>
      <c r="IE22" s="156"/>
      <c r="IF22" s="156"/>
      <c r="IG22" s="156"/>
      <c r="IH22" s="156" t="str">
        <f t="shared" si="6"/>
        <v/>
      </c>
      <c r="II22" s="156"/>
      <c r="IJ22" s="156"/>
      <c r="IK22" s="156"/>
      <c r="IN22" s="156" t="str">
        <f>IF($R22="","",IF($U22="",IF(EOMONTH(VALUE("R"&amp;基本項目!$B$3&amp;"."&amp;ET$13&amp;".1"),0)&lt;$K22,"",DATEDIF($K22,EOMONTH(VALUE("R"&amp;基本項目!$B$3&amp;"."&amp;ET$13&amp;".1")-1,1),"Y")),$U22))</f>
        <v/>
      </c>
      <c r="IO22" s="156"/>
      <c r="IP22" s="156"/>
      <c r="IQ22" s="156" t="str">
        <f>IF($R22="","",IF($U22="",IF(EOMONTH(VALUE("R"&amp;基本項目!$B$3&amp;"."&amp;EW$13&amp;".1"),0)&lt;$K22,"",DATEDIF($K22,EOMONTH(VALUE("R"&amp;基本項目!$B$3&amp;"."&amp;EW$13&amp;".1")-1,1),"Y")),$U22))</f>
        <v/>
      </c>
      <c r="IR22" s="156"/>
      <c r="IS22" s="156"/>
      <c r="IT22" s="156" t="str">
        <f>IF($R22="","",IF($U22="",IF(EOMONTH(VALUE("R"&amp;基本項目!$B$3&amp;"."&amp;EZ$13&amp;".1"),0)&lt;$K22,"",DATEDIF($K22,EOMONTH(VALUE("R"&amp;基本項目!$B$3&amp;"."&amp;EZ$13&amp;".1")-1,1),"Y")),$U22))</f>
        <v/>
      </c>
      <c r="IU22" s="156"/>
      <c r="IV22" s="156"/>
      <c r="IW22" s="156" t="str">
        <f>IF($R22="","",IF($U22="",IF(EOMONTH(VALUE("R"&amp;基本項目!$B$3&amp;"."&amp;FC$13&amp;".1"),0)&lt;$K22,"",DATEDIF($K22,EOMONTH(VALUE("R"&amp;基本項目!$B$3&amp;"."&amp;FC$13&amp;".1")-1,1),"Y")),$U22))</f>
        <v/>
      </c>
      <c r="IX22" s="156"/>
      <c r="IY22" s="156"/>
      <c r="IZ22" s="156" t="str">
        <f>IF($R22="","",IF($U22="",IF(EOMONTH(VALUE("R"&amp;基本項目!$B$3&amp;"."&amp;FF$13&amp;".1"),0)&lt;$K22,"",DATEDIF($K22,EOMONTH(VALUE("R"&amp;基本項目!$B$3&amp;"."&amp;FF$13&amp;".1")-1,1),"Y")),$U22))</f>
        <v/>
      </c>
      <c r="JA22" s="156"/>
      <c r="JB22" s="156"/>
      <c r="JC22" s="156" t="str">
        <f>IF($R22="","",IF($U22="",IF(EOMONTH(VALUE("R"&amp;基本項目!$B$3&amp;"."&amp;FI$13&amp;".1"),0)&lt;$K22,"",DATEDIF($K22,EOMONTH(VALUE("R"&amp;基本項目!$B$3&amp;"."&amp;FI$13&amp;".1")-1,1),"Y")),$U22))</f>
        <v/>
      </c>
      <c r="JD22" s="156"/>
      <c r="JE22" s="156"/>
      <c r="JF22" s="156" t="str">
        <f>IF($R22="","",IF($U22="",IF(EOMONTH(VALUE("R"&amp;基本項目!$B$3&amp;"."&amp;FL$13&amp;".1"),0)&lt;$K22,"",DATEDIF($K22,EOMONTH(VALUE("R"&amp;基本項目!$B$3&amp;"."&amp;FL$13&amp;".1")-1,1),"Y")),$U22))</f>
        <v/>
      </c>
      <c r="JG22" s="156"/>
      <c r="JH22" s="156"/>
      <c r="JI22" s="156" t="str">
        <f>IF($R22="","",IF($U22="",IF(EOMONTH(VALUE("R"&amp;基本項目!$B$3&amp;"."&amp;FO$13&amp;".1"),0)&lt;$K22,"",DATEDIF($K22,EOMONTH(VALUE("R"&amp;基本項目!$B$3&amp;"."&amp;FO$13&amp;".1")-1,1),"Y")),$U22))</f>
        <v/>
      </c>
      <c r="JJ22" s="156"/>
      <c r="JK22" s="156"/>
      <c r="JL22" s="156" t="str">
        <f>IF($R22="","",IF($U22="",IF(EOMONTH(VALUE("R"&amp;基本項目!$B$3&amp;"."&amp;FR$13&amp;".1"),0)&lt;$K22,"",DATEDIF($K22,EOMONTH(VALUE("R"&amp;基本項目!$B$3&amp;"."&amp;FR$13&amp;".1")-1,1),"Y")),$U22))</f>
        <v/>
      </c>
      <c r="JM22" s="156"/>
      <c r="JN22" s="156"/>
      <c r="JO22" s="156" t="str">
        <f>IF($R22="","",IF($U22="",IF(EOMONTH(VALUE("R"&amp;基本項目!$B$3+1&amp;"."&amp;FU$13&amp;".1"),0)&lt;$K22,"",DATEDIF($K22,EOMONTH(VALUE("R"&amp;基本項目!$B$3+1&amp;"."&amp;FU$13&amp;".1")-1,1),"Y")),$U22))</f>
        <v/>
      </c>
      <c r="JP22" s="156"/>
      <c r="JQ22" s="156"/>
      <c r="JR22" s="156" t="str">
        <f>IF($R22="","",IF($U22="",IF(EOMONTH(VALUE("R"&amp;基本項目!$B$3+1&amp;"."&amp;FX$13&amp;".1"),0)&lt;$K22,"",DATEDIF($K22,EOMONTH(VALUE("R"&amp;基本項目!$B$3+1&amp;"."&amp;FX$13&amp;".1")-1,1),"Y")),$U22))</f>
        <v/>
      </c>
      <c r="JS22" s="156"/>
      <c r="JT22" s="156"/>
      <c r="JU22" s="156" t="str">
        <f>IF($R22="","",IF($U22="",IF(EOMONTH(VALUE("R"&amp;基本項目!$B$3+1&amp;"."&amp;GA$13&amp;".1"),0)&lt;$K22,"",DATEDIF($K22,EOMONTH(VALUE("R"&amp;基本項目!$B$3+1&amp;"."&amp;GA$13&amp;".1")-1,1),"Y")),$U22))</f>
        <v/>
      </c>
      <c r="JV22" s="156"/>
      <c r="JW22" s="156"/>
      <c r="JX22" s="156" t="str">
        <f t="shared" si="7"/>
        <v/>
      </c>
      <c r="JY22" s="156"/>
      <c r="JZ22" s="156"/>
      <c r="KA22" s="156"/>
      <c r="KB22" s="156" t="str">
        <f t="shared" si="8"/>
        <v/>
      </c>
      <c r="KC22" s="156"/>
      <c r="KD22" s="156"/>
      <c r="KE22" s="156"/>
      <c r="KH22" s="156" t="str">
        <f t="shared" si="9"/>
        <v/>
      </c>
      <c r="KI22" s="156"/>
      <c r="KJ22" s="156"/>
      <c r="KK22" s="156" t="str">
        <f t="shared" si="10"/>
        <v/>
      </c>
      <c r="KL22" s="156"/>
      <c r="KM22" s="156"/>
      <c r="KN22" s="156" t="str">
        <f t="shared" si="11"/>
        <v/>
      </c>
      <c r="KO22" s="156"/>
      <c r="KP22" s="156"/>
      <c r="KQ22" s="156" t="str">
        <f t="shared" si="12"/>
        <v/>
      </c>
      <c r="KR22" s="156"/>
      <c r="KS22" s="156"/>
      <c r="KT22" s="156" t="str">
        <f t="shared" si="13"/>
        <v/>
      </c>
      <c r="KU22" s="156"/>
      <c r="KV22" s="156"/>
      <c r="KW22" s="156" t="str">
        <f t="shared" si="14"/>
        <v/>
      </c>
      <c r="KX22" s="156"/>
      <c r="KY22" s="156"/>
      <c r="KZ22" s="156" t="str">
        <f t="shared" si="15"/>
        <v/>
      </c>
      <c r="LA22" s="156"/>
      <c r="LB22" s="156"/>
      <c r="LC22" s="156" t="str">
        <f t="shared" si="16"/>
        <v/>
      </c>
      <c r="LD22" s="156"/>
      <c r="LE22" s="156"/>
      <c r="LF22" s="156" t="str">
        <f t="shared" si="17"/>
        <v/>
      </c>
      <c r="LG22" s="156"/>
      <c r="LH22" s="156"/>
      <c r="LI22" s="156" t="str">
        <f t="shared" si="18"/>
        <v/>
      </c>
      <c r="LJ22" s="156"/>
      <c r="LK22" s="156"/>
      <c r="LL22" s="156" t="str">
        <f t="shared" si="19"/>
        <v/>
      </c>
      <c r="LM22" s="156"/>
      <c r="LN22" s="156"/>
      <c r="LO22" s="156" t="str">
        <f t="shared" si="20"/>
        <v/>
      </c>
      <c r="LP22" s="156"/>
      <c r="LQ22" s="156"/>
      <c r="LR22" s="156" t="str">
        <f t="shared" si="21"/>
        <v/>
      </c>
      <c r="LS22" s="156"/>
      <c r="LT22" s="156"/>
      <c r="LU22" s="156"/>
      <c r="LV22" s="156" t="str">
        <f t="shared" si="22"/>
        <v/>
      </c>
      <c r="LW22" s="156"/>
      <c r="LX22" s="156"/>
      <c r="LY22" s="156"/>
      <c r="LZ22" s="156" t="str">
        <f t="shared" si="23"/>
        <v/>
      </c>
      <c r="MA22" s="156"/>
      <c r="MB22" s="156"/>
      <c r="ME22" s="156" t="str">
        <f t="shared" si="24"/>
        <v/>
      </c>
      <c r="MF22" s="156"/>
      <c r="MG22" s="156"/>
      <c r="MH22" s="156" t="str">
        <f t="shared" si="25"/>
        <v/>
      </c>
      <c r="MI22" s="156"/>
      <c r="MJ22" s="156"/>
      <c r="MK22" s="156" t="str">
        <f t="shared" si="26"/>
        <v/>
      </c>
      <c r="ML22" s="156"/>
      <c r="MM22" s="156"/>
      <c r="MN22" s="156" t="str">
        <f t="shared" si="27"/>
        <v/>
      </c>
      <c r="MO22" s="156"/>
      <c r="MP22" s="156"/>
      <c r="MQ22" s="156" t="str">
        <f t="shared" si="28"/>
        <v/>
      </c>
      <c r="MR22" s="156"/>
      <c r="MS22" s="156"/>
      <c r="MT22" s="156" t="str">
        <f t="shared" si="29"/>
        <v/>
      </c>
      <c r="MU22" s="156"/>
      <c r="MV22" s="156"/>
      <c r="MW22" s="156" t="str">
        <f t="shared" si="30"/>
        <v/>
      </c>
      <c r="MX22" s="156"/>
      <c r="MY22" s="156"/>
      <c r="MZ22" s="156" t="str">
        <f t="shared" si="31"/>
        <v/>
      </c>
      <c r="NA22" s="156"/>
      <c r="NB22" s="156"/>
      <c r="NC22" s="156" t="str">
        <f t="shared" si="32"/>
        <v/>
      </c>
      <c r="ND22" s="156"/>
      <c r="NE22" s="156"/>
      <c r="NF22" s="156" t="str">
        <f t="shared" si="33"/>
        <v/>
      </c>
      <c r="NG22" s="156"/>
      <c r="NH22" s="156"/>
      <c r="NI22" s="156" t="str">
        <f t="shared" si="34"/>
        <v/>
      </c>
      <c r="NJ22" s="156"/>
      <c r="NK22" s="156"/>
      <c r="NL22" s="156" t="str">
        <f t="shared" si="35"/>
        <v/>
      </c>
      <c r="NM22" s="156"/>
      <c r="NN22" s="156"/>
      <c r="NO22" s="156" t="str">
        <f t="shared" si="36"/>
        <v/>
      </c>
      <c r="NP22" s="156"/>
      <c r="NQ22" s="156"/>
      <c r="NR22" s="156"/>
      <c r="NS22" s="156" t="str">
        <f t="shared" si="37"/>
        <v/>
      </c>
      <c r="NT22" s="156"/>
      <c r="NU22" s="156"/>
      <c r="NV22" s="156"/>
      <c r="NW22" s="156" t="str">
        <f t="shared" si="38"/>
        <v/>
      </c>
      <c r="NX22" s="156"/>
      <c r="NY22" s="156"/>
    </row>
    <row r="23" spans="2:389" ht="21" customHeight="1" x14ac:dyDescent="0.15">
      <c r="B23" s="162">
        <v>10</v>
      </c>
      <c r="C23" s="163"/>
      <c r="D23" s="237"/>
      <c r="E23" s="237"/>
      <c r="F23" s="237"/>
      <c r="G23" s="237"/>
      <c r="H23" s="237"/>
      <c r="I23" s="237"/>
      <c r="J23" s="237"/>
      <c r="K23" s="238"/>
      <c r="L23" s="239"/>
      <c r="M23" s="239"/>
      <c r="N23" s="239"/>
      <c r="O23" s="239"/>
      <c r="P23" s="239"/>
      <c r="Q23" s="240"/>
      <c r="R23" s="156" t="str">
        <f>IF(AND($U23="",$K23=""),"",IF($U23="",所得計算!$I15,$U23))</f>
        <v/>
      </c>
      <c r="S23" s="156"/>
      <c r="T23" s="156"/>
      <c r="U23" s="232"/>
      <c r="V23" s="232"/>
      <c r="W23" s="232"/>
      <c r="X23" s="116"/>
      <c r="Y23" s="116"/>
      <c r="Z23" s="116"/>
      <c r="AA23" s="116"/>
      <c r="AB23" s="116"/>
      <c r="AC23" s="116"/>
      <c r="AD23" s="116"/>
      <c r="AE23" s="233" t="str">
        <f>IF(所得計算!AR$4="","",所得計算!AR$4)</f>
        <v/>
      </c>
      <c r="AF23" s="233"/>
      <c r="AG23" s="233"/>
      <c r="AH23" s="233"/>
      <c r="AI23" s="233"/>
      <c r="AJ23" s="233"/>
      <c r="AK23" s="233"/>
      <c r="AL23" s="242"/>
      <c r="AM23" s="242"/>
      <c r="AN23" s="242"/>
      <c r="AO23" s="232"/>
      <c r="AP23" s="232"/>
      <c r="AQ23" s="232"/>
      <c r="AR23" s="233" t="str">
        <f t="shared" si="0"/>
        <v/>
      </c>
      <c r="AS23" s="233"/>
      <c r="AT23" s="233"/>
      <c r="AU23" s="233"/>
      <c r="AV23" s="233"/>
      <c r="AW23" s="233"/>
      <c r="AX23" s="233"/>
      <c r="AY23" s="116"/>
      <c r="AZ23" s="116"/>
      <c r="BA23" s="116"/>
      <c r="BB23" s="116"/>
      <c r="BC23" s="116"/>
      <c r="BD23" s="116"/>
      <c r="BE23" s="116"/>
      <c r="BF23" s="234" t="str">
        <f>IF(所得計算!AR$23="","",所得計算!AR$23)</f>
        <v/>
      </c>
      <c r="BG23" s="235"/>
      <c r="BH23" s="235"/>
      <c r="BI23" s="235"/>
      <c r="BJ23" s="235"/>
      <c r="BK23" s="235"/>
      <c r="BL23" s="23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57" t="str">
        <f t="shared" si="1"/>
        <v/>
      </c>
      <c r="DD23" s="157"/>
      <c r="DE23" s="157"/>
      <c r="DF23" s="157"/>
      <c r="DG23" s="158"/>
      <c r="DH23" s="158"/>
      <c r="DI23" s="158"/>
      <c r="DJ23" s="159"/>
      <c r="DK23" s="160"/>
      <c r="DL23" s="160"/>
      <c r="DM23" s="160"/>
      <c r="DN23" s="160"/>
      <c r="DO23" s="160"/>
      <c r="DP23" s="161"/>
      <c r="DQ23" s="117" t="str">
        <f t="shared" si="2"/>
        <v/>
      </c>
      <c r="DR23" s="118"/>
      <c r="DS23" s="118"/>
      <c r="DT23" s="118"/>
      <c r="DU23" s="118"/>
      <c r="DV23" s="118"/>
      <c r="DW23" s="118"/>
      <c r="DX23" s="118"/>
      <c r="DY23" s="118" t="str">
        <f>IF(OR(AND(SUM($AL23)=1,SUM($X23)&lt;=8500000),AND(SUM($AL23)=1,SUM($X23)&gt;8500000,SUM($BF23)&gt;0)),"所得金額調整控除１？",IF(OR(AND(SUM($AL23)=2,OR(SUM(所得計算!$BN$5:$BN$15)=0,SUM($BF23)=0)),AND(SUM($AL23)=2,OR(SUM($X23)&gt;8500000,SUM($BF23)=0))),"所得金額調整控除２？",IF(AND(SUM($AL23)=3,OR(SUM($X23)&lt;=8500000,SUM($BF23)=0)),"所得金額調整控除３？",IF(AND($AL23="",OR(SUM($X23)&gt;8500000,AND(SUM(所得計算!$BN$5:$BN$15)&gt;0,SUM($BF23)&gt;0))),"所得金額調整控除サイン不要？",""))))</f>
        <v/>
      </c>
      <c r="DZ23" s="118"/>
      <c r="EA23" s="118"/>
      <c r="EB23" s="118"/>
      <c r="EC23" s="118"/>
      <c r="ED23" s="118"/>
      <c r="EE23" s="118"/>
      <c r="EF23" s="118"/>
      <c r="EG23" s="118"/>
      <c r="EH23" s="118"/>
      <c r="EI23" s="118"/>
      <c r="EJ23" s="118"/>
      <c r="EK23" s="118"/>
      <c r="ER23" s="162">
        <v>10</v>
      </c>
      <c r="ES23" s="163"/>
      <c r="ET23" s="246"/>
      <c r="EU23" s="246"/>
      <c r="EV23" s="246"/>
      <c r="EW23" s="243"/>
      <c r="EX23" s="244"/>
      <c r="EY23" s="245"/>
      <c r="EZ23" s="246"/>
      <c r="FA23" s="246"/>
      <c r="FB23" s="246"/>
      <c r="FC23" s="243"/>
      <c r="FD23" s="244"/>
      <c r="FE23" s="245"/>
      <c r="FF23" s="246"/>
      <c r="FG23" s="246"/>
      <c r="FH23" s="246"/>
      <c r="FI23" s="243"/>
      <c r="FJ23" s="244"/>
      <c r="FK23" s="245"/>
      <c r="FL23" s="246"/>
      <c r="FM23" s="246"/>
      <c r="FN23" s="246"/>
      <c r="FO23" s="243"/>
      <c r="FP23" s="244"/>
      <c r="FQ23" s="245"/>
      <c r="FR23" s="246"/>
      <c r="FS23" s="246"/>
      <c r="FT23" s="246"/>
      <c r="FU23" s="243"/>
      <c r="FV23" s="244"/>
      <c r="FW23" s="245"/>
      <c r="FX23" s="246"/>
      <c r="FY23" s="246"/>
      <c r="FZ23" s="246"/>
      <c r="GA23" s="243"/>
      <c r="GB23" s="244"/>
      <c r="GC23" s="245"/>
      <c r="GD23" s="156" t="str">
        <f t="shared" si="3"/>
        <v/>
      </c>
      <c r="GE23" s="156"/>
      <c r="GF23" s="156"/>
      <c r="GG23" s="156"/>
      <c r="GH23" s="252"/>
      <c r="GI23" s="253"/>
      <c r="GJ23" s="253"/>
      <c r="GK23" s="254"/>
      <c r="GL23" s="207"/>
      <c r="GM23" s="208"/>
      <c r="GN23" s="209"/>
      <c r="GO23" s="201" t="str">
        <f>IF($GL23="","",IF(HLOOKUP($GL23,$GT$13:$IC$23,11,FALSE)&gt;=65,"","65未到達"))</f>
        <v/>
      </c>
      <c r="GP23" s="202"/>
      <c r="GQ23" s="202"/>
      <c r="GR23" s="202"/>
      <c r="GS23" s="203"/>
      <c r="GT23" s="156" t="str">
        <f>IF($R23="","",IF($U23="",IF(EOMONTH(VALUE("R"&amp;基本項目!$B$3&amp;"."&amp;ET$13&amp;".1"),0)&lt;$K23,"",DATEDIF($K23-1,EOMONTH(VALUE("R"&amp;基本項目!$B$3&amp;"."&amp;ET$13&amp;".1")-1,1),"Y")),$U23))</f>
        <v/>
      </c>
      <c r="GU23" s="156"/>
      <c r="GV23" s="156"/>
      <c r="GW23" s="156" t="str">
        <f>IF($R23="","",IF($U23="",IF(EOMONTH(VALUE("R"&amp;基本項目!$B$3&amp;"."&amp;EW$13&amp;".1"),0)&lt;$K23,"",DATEDIF($K23-1,EOMONTH(VALUE("R"&amp;基本項目!$B$3&amp;"."&amp;EW$13&amp;".1")-1,1),"Y")),$U23))</f>
        <v/>
      </c>
      <c r="GX23" s="156"/>
      <c r="GY23" s="156"/>
      <c r="GZ23" s="156" t="str">
        <f>IF($R23="","",IF($U23="",IF(EOMONTH(VALUE("R"&amp;基本項目!$B$3&amp;"."&amp;EZ$13&amp;".1"),0)&lt;$K23,"",DATEDIF($K23-1,EOMONTH(VALUE("R"&amp;基本項目!$B$3&amp;"."&amp;EZ$13&amp;".1")-1,1),"Y")),$U23))</f>
        <v/>
      </c>
      <c r="HA23" s="156"/>
      <c r="HB23" s="156"/>
      <c r="HC23" s="156" t="str">
        <f>IF($R23="","",IF($U23="",IF(EOMONTH(VALUE("R"&amp;基本項目!$B$3&amp;"."&amp;FC$13&amp;".1"),0)&lt;$K23,"",DATEDIF($K23-1,EOMONTH(VALUE("R"&amp;基本項目!$B$3&amp;"."&amp;FC$13&amp;".1")-1,1),"Y")),$U23))</f>
        <v/>
      </c>
      <c r="HD23" s="156"/>
      <c r="HE23" s="156"/>
      <c r="HF23" s="156" t="str">
        <f>IF($R23="","",IF($U23="",IF(EOMONTH(VALUE("R"&amp;基本項目!$B$3&amp;"."&amp;FF$13&amp;".1"),0)&lt;$K23,"",DATEDIF($K23-1,EOMONTH(VALUE("R"&amp;基本項目!$B$3&amp;"."&amp;FF$13&amp;".1")-1,1),"Y")),$U23))</f>
        <v/>
      </c>
      <c r="HG23" s="156"/>
      <c r="HH23" s="156"/>
      <c r="HI23" s="156" t="str">
        <f>IF($R23="","",IF($U23="",IF(EOMONTH(VALUE("R"&amp;基本項目!$B$3&amp;"."&amp;FI$13&amp;".1"),0)&lt;$K23,"",DATEDIF($K23-1,EOMONTH(VALUE("R"&amp;基本項目!$B$3&amp;"."&amp;FI$13&amp;".1")-1,1),"Y")),$U23))</f>
        <v/>
      </c>
      <c r="HJ23" s="156"/>
      <c r="HK23" s="156"/>
      <c r="HL23" s="156" t="str">
        <f>IF($R23="","",IF($U23="",IF(EOMONTH(VALUE("R"&amp;基本項目!$B$3&amp;"."&amp;FL$13&amp;".1"),0)&lt;$K23,"",DATEDIF($K23-1,EOMONTH(VALUE("R"&amp;基本項目!$B$3&amp;"."&amp;FL$13&amp;".1")-1,1),"Y")),$U23))</f>
        <v/>
      </c>
      <c r="HM23" s="156"/>
      <c r="HN23" s="156"/>
      <c r="HO23" s="156" t="str">
        <f>IF($R23="","",IF($U23="",IF(EOMONTH(VALUE("R"&amp;基本項目!$B$3&amp;"."&amp;FO$13&amp;".1"),0)&lt;$K23,"",DATEDIF($K23-1,EOMONTH(VALUE("R"&amp;基本項目!$B$3&amp;"."&amp;FO$13&amp;".1")-1,1),"Y")),$U23))</f>
        <v/>
      </c>
      <c r="HP23" s="156"/>
      <c r="HQ23" s="156"/>
      <c r="HR23" s="156" t="str">
        <f>IF($R23="","",IF($U23="",IF(EOMONTH(VALUE("R"&amp;基本項目!$B$3&amp;"."&amp;FR$13&amp;".1"),0)&lt;$K23,"",DATEDIF($K23-1,EOMONTH(VALUE("R"&amp;基本項目!$B$3&amp;"."&amp;FR$13&amp;".1")-1,1),"Y")),$U23))</f>
        <v/>
      </c>
      <c r="HS23" s="156"/>
      <c r="HT23" s="156"/>
      <c r="HU23" s="156" t="str">
        <f>IF($R23="","",IF($U23="",IF(EOMONTH(VALUE("R"&amp;基本項目!$B$3+1&amp;"."&amp;FU$13&amp;".1"),0)&lt;$K23,"",DATEDIF($K23-1,EOMONTH(VALUE("R"&amp;基本項目!$B$3+1&amp;"."&amp;FU$13&amp;".1")-1,1),"Y")),$U23))</f>
        <v/>
      </c>
      <c r="HV23" s="156"/>
      <c r="HW23" s="156"/>
      <c r="HX23" s="156" t="str">
        <f>IF($R23="","",IF($U23="",IF(EOMONTH(VALUE("R"&amp;基本項目!$B$3+1&amp;"."&amp;FX$13&amp;".1"),0)&lt;$K23,"",DATEDIF($K23-1,EOMONTH(VALUE("R"&amp;基本項目!$B$3+1&amp;"."&amp;FX$13&amp;".1")-1,1),"Y")),$U23))</f>
        <v/>
      </c>
      <c r="HY23" s="156"/>
      <c r="HZ23" s="156"/>
      <c r="IA23" s="156" t="str">
        <f>IF($R23="","",IF($U23="",IF(EOMONTH(VALUE("R"&amp;基本項目!$B$3+1&amp;"."&amp;GA$13&amp;".1"),0)&lt;$K23,"",DATEDIF($K23-1,EOMONTH(VALUE("R"&amp;基本項目!$B$3+1&amp;"."&amp;GA$13&amp;".1")-1,1),"Y")),$U23))</f>
        <v/>
      </c>
      <c r="IB23" s="156"/>
      <c r="IC23" s="156"/>
      <c r="ID23" s="156" t="str">
        <f t="shared" si="5"/>
        <v/>
      </c>
      <c r="IE23" s="156"/>
      <c r="IF23" s="156"/>
      <c r="IG23" s="156"/>
      <c r="IH23" s="156" t="str">
        <f t="shared" si="6"/>
        <v/>
      </c>
      <c r="II23" s="156"/>
      <c r="IJ23" s="156"/>
      <c r="IK23" s="156"/>
      <c r="IN23" s="156" t="str">
        <f>IF($R23="","",IF($U23="",IF(EOMONTH(VALUE("R"&amp;基本項目!$B$3&amp;"."&amp;ET$13&amp;".1"),0)&lt;$K23,"",DATEDIF($K23,EOMONTH(VALUE("R"&amp;基本項目!$B$3&amp;"."&amp;ET$13&amp;".1")-1,1),"Y")),$U23))</f>
        <v/>
      </c>
      <c r="IO23" s="156"/>
      <c r="IP23" s="156"/>
      <c r="IQ23" s="156" t="str">
        <f>IF($R23="","",IF($U23="",IF(EOMONTH(VALUE("R"&amp;基本項目!$B$3&amp;"."&amp;EW$13&amp;".1"),0)&lt;$K23,"",DATEDIF($K23,EOMONTH(VALUE("R"&amp;基本項目!$B$3&amp;"."&amp;EW$13&amp;".1")-1,1),"Y")),$U23))</f>
        <v/>
      </c>
      <c r="IR23" s="156"/>
      <c r="IS23" s="156"/>
      <c r="IT23" s="156" t="str">
        <f>IF($R23="","",IF($U23="",IF(EOMONTH(VALUE("R"&amp;基本項目!$B$3&amp;"."&amp;EZ$13&amp;".1"),0)&lt;$K23,"",DATEDIF($K23,EOMONTH(VALUE("R"&amp;基本項目!$B$3&amp;"."&amp;EZ$13&amp;".1")-1,1),"Y")),$U23))</f>
        <v/>
      </c>
      <c r="IU23" s="156"/>
      <c r="IV23" s="156"/>
      <c r="IW23" s="156" t="str">
        <f>IF($R23="","",IF($U23="",IF(EOMONTH(VALUE("R"&amp;基本項目!$B$3&amp;"."&amp;FC$13&amp;".1"),0)&lt;$K23,"",DATEDIF($K23,EOMONTH(VALUE("R"&amp;基本項目!$B$3&amp;"."&amp;FC$13&amp;".1")-1,1),"Y")),$U23))</f>
        <v/>
      </c>
      <c r="IX23" s="156"/>
      <c r="IY23" s="156"/>
      <c r="IZ23" s="156" t="str">
        <f>IF($R23="","",IF($U23="",IF(EOMONTH(VALUE("R"&amp;基本項目!$B$3&amp;"."&amp;FF$13&amp;".1"),0)&lt;$K23,"",DATEDIF($K23,EOMONTH(VALUE("R"&amp;基本項目!$B$3&amp;"."&amp;FF$13&amp;".1")-1,1),"Y")),$U23))</f>
        <v/>
      </c>
      <c r="JA23" s="156"/>
      <c r="JB23" s="156"/>
      <c r="JC23" s="156" t="str">
        <f>IF($R23="","",IF($U23="",IF(EOMONTH(VALUE("R"&amp;基本項目!$B$3&amp;"."&amp;FI$13&amp;".1"),0)&lt;$K23,"",DATEDIF($K23,EOMONTH(VALUE("R"&amp;基本項目!$B$3&amp;"."&amp;FI$13&amp;".1")-1,1),"Y")),$U23))</f>
        <v/>
      </c>
      <c r="JD23" s="156"/>
      <c r="JE23" s="156"/>
      <c r="JF23" s="156" t="str">
        <f>IF($R23="","",IF($U23="",IF(EOMONTH(VALUE("R"&amp;基本項目!$B$3&amp;"."&amp;FL$13&amp;".1"),0)&lt;$K23,"",DATEDIF($K23,EOMONTH(VALUE("R"&amp;基本項目!$B$3&amp;"."&amp;FL$13&amp;".1")-1,1),"Y")),$U23))</f>
        <v/>
      </c>
      <c r="JG23" s="156"/>
      <c r="JH23" s="156"/>
      <c r="JI23" s="156" t="str">
        <f>IF($R23="","",IF($U23="",IF(EOMONTH(VALUE("R"&amp;基本項目!$B$3&amp;"."&amp;FO$13&amp;".1"),0)&lt;$K23,"",DATEDIF($K23,EOMONTH(VALUE("R"&amp;基本項目!$B$3&amp;"."&amp;FO$13&amp;".1")-1,1),"Y")),$U23))</f>
        <v/>
      </c>
      <c r="JJ23" s="156"/>
      <c r="JK23" s="156"/>
      <c r="JL23" s="156" t="str">
        <f>IF($R23="","",IF($U23="",IF(EOMONTH(VALUE("R"&amp;基本項目!$B$3&amp;"."&amp;FR$13&amp;".1"),0)&lt;$K23,"",DATEDIF($K23,EOMONTH(VALUE("R"&amp;基本項目!$B$3&amp;"."&amp;FR$13&amp;".1")-1,1),"Y")),$U23))</f>
        <v/>
      </c>
      <c r="JM23" s="156"/>
      <c r="JN23" s="156"/>
      <c r="JO23" s="156" t="str">
        <f>IF($R23="","",IF($U23="",IF(EOMONTH(VALUE("R"&amp;基本項目!$B$3+1&amp;"."&amp;FU$13&amp;".1"),0)&lt;$K23,"",DATEDIF($K23,EOMONTH(VALUE("R"&amp;基本項目!$B$3+1&amp;"."&amp;FU$13&amp;".1")-1,1),"Y")),$U23))</f>
        <v/>
      </c>
      <c r="JP23" s="156"/>
      <c r="JQ23" s="156"/>
      <c r="JR23" s="156" t="str">
        <f>IF($R23="","",IF($U23="",IF(EOMONTH(VALUE("R"&amp;基本項目!$B$3+1&amp;"."&amp;FX$13&amp;".1"),0)&lt;$K23,"",DATEDIF($K23,EOMONTH(VALUE("R"&amp;基本項目!$B$3+1&amp;"."&amp;FX$13&amp;".1")-1,1),"Y")),$U23))</f>
        <v/>
      </c>
      <c r="JS23" s="156"/>
      <c r="JT23" s="156"/>
      <c r="JU23" s="156" t="str">
        <f>IF($R23="","",IF($U23="",IF(EOMONTH(VALUE("R"&amp;基本項目!$B$3+1&amp;"."&amp;GA$13&amp;".1"),0)&lt;$K23,"",DATEDIF($K23,EOMONTH(VALUE("R"&amp;基本項目!$B$3+1&amp;"."&amp;GA$13&amp;".1")-1,1),"Y")),$U23))</f>
        <v/>
      </c>
      <c r="JV23" s="156"/>
      <c r="JW23" s="156"/>
      <c r="JX23" s="156" t="str">
        <f t="shared" si="7"/>
        <v/>
      </c>
      <c r="JY23" s="156"/>
      <c r="JZ23" s="156"/>
      <c r="KA23" s="156"/>
      <c r="KB23" s="156" t="str">
        <f t="shared" si="8"/>
        <v/>
      </c>
      <c r="KC23" s="156"/>
      <c r="KD23" s="156"/>
      <c r="KE23" s="156"/>
      <c r="KH23" s="156" t="str">
        <f t="shared" si="9"/>
        <v/>
      </c>
      <c r="KI23" s="156"/>
      <c r="KJ23" s="156"/>
      <c r="KK23" s="156" t="str">
        <f t="shared" si="10"/>
        <v/>
      </c>
      <c r="KL23" s="156"/>
      <c r="KM23" s="156"/>
      <c r="KN23" s="156" t="str">
        <f t="shared" si="11"/>
        <v/>
      </c>
      <c r="KO23" s="156"/>
      <c r="KP23" s="156"/>
      <c r="KQ23" s="156" t="str">
        <f t="shared" si="12"/>
        <v/>
      </c>
      <c r="KR23" s="156"/>
      <c r="KS23" s="156"/>
      <c r="KT23" s="156" t="str">
        <f t="shared" si="13"/>
        <v/>
      </c>
      <c r="KU23" s="156"/>
      <c r="KV23" s="156"/>
      <c r="KW23" s="156" t="str">
        <f t="shared" si="14"/>
        <v/>
      </c>
      <c r="KX23" s="156"/>
      <c r="KY23" s="156"/>
      <c r="KZ23" s="156" t="str">
        <f t="shared" si="15"/>
        <v/>
      </c>
      <c r="LA23" s="156"/>
      <c r="LB23" s="156"/>
      <c r="LC23" s="156" t="str">
        <f t="shared" si="16"/>
        <v/>
      </c>
      <c r="LD23" s="156"/>
      <c r="LE23" s="156"/>
      <c r="LF23" s="156" t="str">
        <f t="shared" si="17"/>
        <v/>
      </c>
      <c r="LG23" s="156"/>
      <c r="LH23" s="156"/>
      <c r="LI23" s="156" t="str">
        <f t="shared" si="18"/>
        <v/>
      </c>
      <c r="LJ23" s="156"/>
      <c r="LK23" s="156"/>
      <c r="LL23" s="156" t="str">
        <f t="shared" si="19"/>
        <v/>
      </c>
      <c r="LM23" s="156"/>
      <c r="LN23" s="156"/>
      <c r="LO23" s="156" t="str">
        <f t="shared" si="20"/>
        <v/>
      </c>
      <c r="LP23" s="156"/>
      <c r="LQ23" s="156"/>
      <c r="LR23" s="156" t="str">
        <f t="shared" si="21"/>
        <v/>
      </c>
      <c r="LS23" s="156"/>
      <c r="LT23" s="156"/>
      <c r="LU23" s="156"/>
      <c r="LV23" s="156" t="str">
        <f t="shared" si="22"/>
        <v/>
      </c>
      <c r="LW23" s="156"/>
      <c r="LX23" s="156"/>
      <c r="LY23" s="156"/>
      <c r="LZ23" s="156" t="str">
        <f t="shared" si="23"/>
        <v/>
      </c>
      <c r="MA23" s="156"/>
      <c r="MB23" s="156"/>
      <c r="ME23" s="156" t="str">
        <f t="shared" si="24"/>
        <v/>
      </c>
      <c r="MF23" s="156"/>
      <c r="MG23" s="156"/>
      <c r="MH23" s="156" t="str">
        <f t="shared" si="25"/>
        <v/>
      </c>
      <c r="MI23" s="156"/>
      <c r="MJ23" s="156"/>
      <c r="MK23" s="156" t="str">
        <f t="shared" si="26"/>
        <v/>
      </c>
      <c r="ML23" s="156"/>
      <c r="MM23" s="156"/>
      <c r="MN23" s="156" t="str">
        <f t="shared" si="27"/>
        <v/>
      </c>
      <c r="MO23" s="156"/>
      <c r="MP23" s="156"/>
      <c r="MQ23" s="156" t="str">
        <f t="shared" si="28"/>
        <v/>
      </c>
      <c r="MR23" s="156"/>
      <c r="MS23" s="156"/>
      <c r="MT23" s="156" t="str">
        <f t="shared" si="29"/>
        <v/>
      </c>
      <c r="MU23" s="156"/>
      <c r="MV23" s="156"/>
      <c r="MW23" s="156" t="str">
        <f t="shared" si="30"/>
        <v/>
      </c>
      <c r="MX23" s="156"/>
      <c r="MY23" s="156"/>
      <c r="MZ23" s="156" t="str">
        <f t="shared" si="31"/>
        <v/>
      </c>
      <c r="NA23" s="156"/>
      <c r="NB23" s="156"/>
      <c r="NC23" s="156" t="str">
        <f t="shared" si="32"/>
        <v/>
      </c>
      <c r="ND23" s="156"/>
      <c r="NE23" s="156"/>
      <c r="NF23" s="156" t="str">
        <f t="shared" si="33"/>
        <v/>
      </c>
      <c r="NG23" s="156"/>
      <c r="NH23" s="156"/>
      <c r="NI23" s="156" t="str">
        <f t="shared" si="34"/>
        <v/>
      </c>
      <c r="NJ23" s="156"/>
      <c r="NK23" s="156"/>
      <c r="NL23" s="156" t="str">
        <f t="shared" si="35"/>
        <v/>
      </c>
      <c r="NM23" s="156"/>
      <c r="NN23" s="156"/>
      <c r="NO23" s="156" t="str">
        <f t="shared" si="36"/>
        <v/>
      </c>
      <c r="NP23" s="156"/>
      <c r="NQ23" s="156"/>
      <c r="NR23" s="156"/>
      <c r="NS23" s="156" t="str">
        <f t="shared" si="37"/>
        <v/>
      </c>
      <c r="NT23" s="156"/>
      <c r="NU23" s="156"/>
      <c r="NV23" s="156"/>
      <c r="NW23" s="156" t="str">
        <f t="shared" si="38"/>
        <v/>
      </c>
      <c r="NX23" s="156"/>
      <c r="NY23" s="156"/>
    </row>
    <row r="24" spans="2:389" ht="21" customHeight="1" x14ac:dyDescent="0.15">
      <c r="ET24" s="156">
        <f>IF(SUMPRODUCT(($D$14:$D$23&lt;&gt;"")*1,(ET$14:ET$23="○")*1)&gt;0,1,0)</f>
        <v>0</v>
      </c>
      <c r="EU24" s="156"/>
      <c r="EV24" s="156"/>
      <c r="EW24" s="128">
        <f>IF(SUMPRODUCT(($D$14:$D$23&lt;&gt;"")*1,(EW$14:EW$23="○")*1)&gt;0,1,0)</f>
        <v>0</v>
      </c>
      <c r="EX24" s="129"/>
      <c r="EY24" s="130"/>
      <c r="EZ24" s="128">
        <f>IF(SUMPRODUCT(($D$14:$D$23&lt;&gt;"")*1,(EZ$14:EZ$23="○")*1)&gt;0,1,0)</f>
        <v>0</v>
      </c>
      <c r="FA24" s="129"/>
      <c r="FB24" s="130"/>
      <c r="FC24" s="128">
        <f>IF(SUMPRODUCT(($D$14:$D$23&lt;&gt;"")*1,(FC$14:FC$23="○")*1)&gt;0,1,0)</f>
        <v>0</v>
      </c>
      <c r="FD24" s="129"/>
      <c r="FE24" s="130"/>
      <c r="FF24" s="128">
        <f>IF(SUMPRODUCT(($D$14:$D$23&lt;&gt;"")*1,(FF$14:FF$23="○")*1)&gt;0,1,0)</f>
        <v>0</v>
      </c>
      <c r="FG24" s="129"/>
      <c r="FH24" s="130"/>
      <c r="FI24" s="128">
        <f>IF(SUMPRODUCT(($D$14:$D$23&lt;&gt;"")*1,(FI$14:FI$23="○")*1)&gt;0,1,0)</f>
        <v>0</v>
      </c>
      <c r="FJ24" s="129"/>
      <c r="FK24" s="130"/>
      <c r="FL24" s="128">
        <f>IF(SUMPRODUCT(($D$14:$D$23&lt;&gt;"")*1,(FL$14:FL$23="○")*1)&gt;0,1,0)</f>
        <v>0</v>
      </c>
      <c r="FM24" s="129"/>
      <c r="FN24" s="130"/>
      <c r="FO24" s="128">
        <f>IF(SUMPRODUCT(($D$14:$D$23&lt;&gt;"")*1,(FO$14:FO$23="○")*1)&gt;0,1,0)</f>
        <v>0</v>
      </c>
      <c r="FP24" s="129"/>
      <c r="FQ24" s="130"/>
      <c r="FR24" s="128">
        <f>IF(SUMPRODUCT(($D$14:$D$23&lt;&gt;"")*1,(FR$14:FR$23="○")*1)&gt;0,1,0)</f>
        <v>0</v>
      </c>
      <c r="FS24" s="129"/>
      <c r="FT24" s="130"/>
      <c r="FU24" s="128">
        <f>IF(SUMPRODUCT(($D$14:$D$23&lt;&gt;"")*1,(FU$14:FU$23="○")*1)&gt;0,1,0)</f>
        <v>0</v>
      </c>
      <c r="FV24" s="129"/>
      <c r="FW24" s="130"/>
      <c r="FX24" s="128">
        <f>IF(SUMPRODUCT(($D$14:$D$23&lt;&gt;"")*1,(FX$14:FX$23="○")*1)&gt;0,1,0)</f>
        <v>0</v>
      </c>
      <c r="FY24" s="129"/>
      <c r="FZ24" s="130"/>
      <c r="GA24" s="128">
        <f>IF(SUMPRODUCT(($D$14:$D$23&lt;&gt;"")*1,(GA$14:GA$23="○")*1)&gt;0,1,0)</f>
        <v>0</v>
      </c>
      <c r="GB24" s="129"/>
      <c r="GC24" s="130"/>
      <c r="GD24" s="156">
        <f>COUNT(GD14:GG23)</f>
        <v>0</v>
      </c>
      <c r="GE24" s="156"/>
      <c r="GF24" s="156"/>
      <c r="GG24" s="156"/>
      <c r="GH24" s="362"/>
      <c r="GI24" s="362"/>
      <c r="GJ24" s="362"/>
      <c r="GK24" s="362"/>
      <c r="ME24" s="156" t="str">
        <f>IF(AND(COUNT(ME14:MG23)&gt;1,COUNTIF(ME14:MG23,"&lt;75")=1),1,"")</f>
        <v/>
      </c>
      <c r="MF24" s="156"/>
      <c r="MG24" s="156"/>
      <c r="MH24" s="156" t="str">
        <f>IF(SUM($ME24)&gt;=1,1,IF(AND(COUNT(MH14:MJ23)&gt;1,COUNTIF(MH14:MJ23,"&lt;75")=1),1,""))</f>
        <v/>
      </c>
      <c r="MI24" s="156"/>
      <c r="MJ24" s="156"/>
      <c r="MK24" s="156" t="str">
        <f>IF(SUM($ME24:MJ24)&gt;=1,1,IF(AND(COUNT(MK14:MM23)&gt;1,COUNTIF(MK14:MM23,"&lt;75")=1),1,""))</f>
        <v/>
      </c>
      <c r="ML24" s="156"/>
      <c r="MM24" s="156"/>
      <c r="MN24" s="156" t="str">
        <f>IF(SUM($ME24:MM24)&gt;=1,1,IF(AND(COUNT(MN14:MP23)&gt;1,COUNTIF(MN14:MP23,"&lt;75")=1),1,""))</f>
        <v/>
      </c>
      <c r="MO24" s="156"/>
      <c r="MP24" s="156"/>
      <c r="MQ24" s="156" t="str">
        <f>IF(SUM($ME24:MP24)&gt;=1,1,IF(AND(COUNT(MQ14:MS23)&gt;1,COUNTIF(MQ14:MS23,"&lt;75")=1),1,""))</f>
        <v/>
      </c>
      <c r="MR24" s="156"/>
      <c r="MS24" s="156"/>
      <c r="MT24" s="156" t="str">
        <f>IF(SUM($ME24:MS24)&gt;=1,1,IF(AND(COUNT(MT14:MV23)&gt;1,COUNTIF(MT14:MV23,"&lt;75")=1),1,""))</f>
        <v/>
      </c>
      <c r="MU24" s="156"/>
      <c r="MV24" s="156"/>
      <c r="MW24" s="156" t="str">
        <f>IF(SUM($ME24:MV24)&gt;=1,1,IF(AND(COUNT(MW14:MY23)&gt;1,COUNTIF(MW14:MY23,"&lt;75")=1),1,""))</f>
        <v/>
      </c>
      <c r="MX24" s="156"/>
      <c r="MY24" s="156"/>
      <c r="MZ24" s="156" t="str">
        <f>IF(SUM($ME24:MY24)&gt;=1,1,IF(AND(COUNT(MZ14:NB23)&gt;1,COUNTIF(MZ14:NB23,"&lt;75")=1),1,""))</f>
        <v/>
      </c>
      <c r="NA24" s="156"/>
      <c r="NB24" s="156"/>
      <c r="NC24" s="156" t="str">
        <f>IF(SUM($ME24:NB24)&gt;=1,1,IF(AND(COUNT(NC14:NE23)&gt;1,COUNTIF(NC14:NE23,"&lt;75")=1),1,""))</f>
        <v/>
      </c>
      <c r="ND24" s="156"/>
      <c r="NE24" s="156"/>
      <c r="NF24" s="156" t="str">
        <f>IF(SUM($ME24:NE24)&gt;=1,1,IF(AND(COUNT(NF14:NH23)&gt;1,COUNTIF(NF14:NH23,"&lt;75")=1),1,""))</f>
        <v/>
      </c>
      <c r="NG24" s="156"/>
      <c r="NH24" s="156"/>
      <c r="NI24" s="156" t="str">
        <f>IF(SUM($ME24:NH24)&gt;=1,1,IF(AND(COUNT(NI14:NK23)&gt;1,COUNTIF(NI14:NK23,"&lt;75")=1),1,""))</f>
        <v/>
      </c>
      <c r="NJ24" s="156"/>
      <c r="NK24" s="156"/>
      <c r="NL24" s="156" t="str">
        <f>IF(SUM($ME24:NK24)&gt;=1,1,IF(AND(COUNT(NL14:NN23)&gt;1,COUNTIF(NL14:NN23,"&lt;75")=1),1,""))</f>
        <v/>
      </c>
      <c r="NM24" s="156"/>
      <c r="NN24" s="156"/>
      <c r="NO24" s="156">
        <f>SUM(ME24:NN24)</f>
        <v>0</v>
      </c>
      <c r="NP24" s="156"/>
      <c r="NQ24" s="156"/>
      <c r="NR24" s="156"/>
      <c r="NS24" s="1" t="s">
        <v>258</v>
      </c>
    </row>
    <row r="25" spans="2:389" ht="21" hidden="1" customHeight="1" thickBot="1" x14ac:dyDescent="0.2">
      <c r="BM25" s="43"/>
      <c r="BN25" s="43"/>
      <c r="BO25" s="43"/>
      <c r="BP25" s="43"/>
      <c r="BQ25" s="43"/>
      <c r="BR25" s="43"/>
      <c r="BS25" s="43"/>
      <c r="BT25" s="43"/>
      <c r="BU25" s="43"/>
      <c r="BV25" s="43"/>
      <c r="BW25" s="43"/>
      <c r="BX25" s="43"/>
      <c r="BY25" s="43"/>
      <c r="BZ25" s="43"/>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row>
    <row r="26" spans="2:389" ht="21" hidden="1" customHeight="1" x14ac:dyDescent="0.15">
      <c r="B26" s="308" t="s">
        <v>76</v>
      </c>
      <c r="C26" s="309"/>
      <c r="D26" s="309"/>
      <c r="E26" s="309"/>
      <c r="F26" s="309"/>
      <c r="G26" s="309"/>
      <c r="H26" s="309"/>
      <c r="I26" s="310"/>
      <c r="K26" s="277" t="s">
        <v>4</v>
      </c>
      <c r="L26" s="278"/>
      <c r="M26" s="278"/>
      <c r="N26" s="278"/>
      <c r="O26" s="279"/>
      <c r="P26" s="298" t="s">
        <v>26</v>
      </c>
      <c r="Q26" s="298"/>
      <c r="R26" s="298"/>
      <c r="S26" s="298"/>
      <c r="T26" s="298"/>
      <c r="U26" s="295">
        <v>6.21</v>
      </c>
      <c r="V26" s="296"/>
      <c r="W26" s="296"/>
      <c r="X26" s="296"/>
      <c r="Y26" s="296"/>
      <c r="Z26" s="297"/>
      <c r="AA26" s="271" t="str">
        <f>"（前年の総所得金額－基礎控除額）×"&amp;IF(U26="","",U26)&amp;"％"</f>
        <v>（前年の総所得金額－基礎控除額）×6.21％</v>
      </c>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3"/>
      <c r="BM26" s="43"/>
      <c r="BN26" s="43"/>
      <c r="BO26" s="43"/>
      <c r="BP26" s="43"/>
      <c r="BQ26" s="43"/>
      <c r="BR26" s="43"/>
      <c r="BS26" s="43"/>
      <c r="BT26" s="43"/>
      <c r="BU26" s="43"/>
      <c r="BV26" s="43"/>
      <c r="BW26" s="43"/>
      <c r="BX26" s="43"/>
      <c r="BY26" s="43"/>
      <c r="BZ26" s="43"/>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D26" s="43"/>
      <c r="KE26" s="43"/>
      <c r="KF26" s="43"/>
      <c r="KG26" s="43"/>
      <c r="KH26" s="43"/>
      <c r="KI26" s="43"/>
      <c r="KJ26" s="43"/>
      <c r="KK26" s="43"/>
      <c r="KL26" s="43"/>
      <c r="KM26" s="43"/>
      <c r="KN26" s="43"/>
      <c r="KO26" s="43"/>
    </row>
    <row r="27" spans="2:389" ht="21" hidden="1" customHeight="1" thickBot="1" x14ac:dyDescent="0.2">
      <c r="B27" s="311"/>
      <c r="C27" s="312"/>
      <c r="D27" s="312"/>
      <c r="E27" s="312"/>
      <c r="F27" s="312"/>
      <c r="G27" s="312"/>
      <c r="H27" s="312"/>
      <c r="I27" s="313"/>
      <c r="J27" s="2"/>
      <c r="K27" s="280"/>
      <c r="L27" s="281"/>
      <c r="M27" s="281"/>
      <c r="N27" s="281"/>
      <c r="O27" s="282"/>
      <c r="P27" s="314" t="s">
        <v>8</v>
      </c>
      <c r="Q27" s="314"/>
      <c r="R27" s="314"/>
      <c r="S27" s="314"/>
      <c r="T27" s="314"/>
      <c r="U27" s="307" t="s">
        <v>219</v>
      </c>
      <c r="V27" s="307"/>
      <c r="W27" s="307"/>
      <c r="X27" s="307"/>
      <c r="Y27" s="307"/>
      <c r="Z27" s="307"/>
      <c r="AA27" s="274"/>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6"/>
      <c r="BM27" s="43"/>
      <c r="BN27" s="43"/>
      <c r="BO27" s="43"/>
      <c r="BP27" s="43"/>
      <c r="BQ27" s="43"/>
      <c r="BR27" s="43"/>
      <c r="BS27" s="43"/>
      <c r="BT27" s="43"/>
      <c r="BU27" s="43"/>
      <c r="BV27" s="43"/>
      <c r="BW27" s="43"/>
      <c r="BX27" s="43"/>
      <c r="BY27" s="43"/>
      <c r="BZ27" s="43"/>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KD27" s="43"/>
      <c r="KE27" s="43"/>
      <c r="KF27" s="43"/>
      <c r="KG27" s="43"/>
      <c r="KH27" s="43"/>
      <c r="KI27" s="43"/>
      <c r="KJ27" s="43"/>
      <c r="KK27" s="43"/>
      <c r="KL27" s="43"/>
      <c r="KM27" s="43"/>
      <c r="KN27" s="43"/>
      <c r="KO27" s="43"/>
    </row>
    <row r="28" spans="2:389" ht="21" hidden="1" customHeight="1" x14ac:dyDescent="0.15">
      <c r="J28" s="2"/>
      <c r="K28" s="299" t="s">
        <v>5</v>
      </c>
      <c r="L28" s="300"/>
      <c r="M28" s="300"/>
      <c r="N28" s="300"/>
      <c r="O28" s="300"/>
      <c r="P28" s="300"/>
      <c r="Q28" s="300"/>
      <c r="R28" s="300"/>
      <c r="S28" s="300"/>
      <c r="T28" s="300"/>
      <c r="U28" s="306">
        <v>17400</v>
      </c>
      <c r="V28" s="306"/>
      <c r="W28" s="306"/>
      <c r="X28" s="306"/>
      <c r="Y28" s="306"/>
      <c r="Z28" s="306"/>
      <c r="AA28" s="294" t="s">
        <v>78</v>
      </c>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83"/>
      <c r="BM28" s="43"/>
      <c r="BN28" s="43"/>
      <c r="BO28" s="43"/>
      <c r="BP28" s="43"/>
      <c r="BQ28" s="43"/>
      <c r="BR28" s="43"/>
      <c r="BS28" s="43"/>
      <c r="BT28" s="43"/>
      <c r="BU28" s="43"/>
      <c r="BV28" s="43"/>
      <c r="BW28" s="43"/>
      <c r="BX28" s="43"/>
      <c r="BY28" s="43"/>
      <c r="BZ28" s="43"/>
      <c r="KD28" s="43"/>
      <c r="KE28" s="43"/>
      <c r="KF28" s="43"/>
      <c r="KG28" s="43"/>
      <c r="KH28" s="43"/>
      <c r="KI28" s="43"/>
      <c r="KJ28" s="43"/>
      <c r="KK28" s="43"/>
      <c r="KL28" s="43"/>
      <c r="KM28" s="43"/>
      <c r="KN28" s="43"/>
      <c r="KO28" s="43"/>
    </row>
    <row r="29" spans="2:389" ht="21" hidden="1" customHeight="1" x14ac:dyDescent="0.15">
      <c r="J29" s="2"/>
      <c r="K29" s="299" t="s">
        <v>6</v>
      </c>
      <c r="L29" s="300"/>
      <c r="M29" s="300"/>
      <c r="N29" s="300"/>
      <c r="O29" s="300"/>
      <c r="P29" s="300"/>
      <c r="Q29" s="300"/>
      <c r="R29" s="300"/>
      <c r="S29" s="300"/>
      <c r="T29" s="300"/>
      <c r="U29" s="306">
        <v>21000</v>
      </c>
      <c r="V29" s="306"/>
      <c r="W29" s="306"/>
      <c r="X29" s="306"/>
      <c r="Y29" s="306"/>
      <c r="Z29" s="306"/>
      <c r="AA29" s="294" t="s">
        <v>79</v>
      </c>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83"/>
      <c r="BM29" s="43"/>
      <c r="BN29" s="43"/>
      <c r="BO29" s="43"/>
      <c r="BP29" s="43"/>
      <c r="BQ29" s="43"/>
      <c r="BR29" s="43"/>
      <c r="BS29" s="43"/>
      <c r="BT29" s="43"/>
      <c r="BU29" s="43"/>
      <c r="BV29" s="43"/>
      <c r="BW29" s="43"/>
      <c r="BX29" s="43"/>
      <c r="BY29" s="43"/>
      <c r="BZ29" s="43"/>
      <c r="KD29" s="43"/>
      <c r="KE29" s="43"/>
      <c r="KF29" s="43"/>
      <c r="KG29" s="43"/>
      <c r="KH29" s="43"/>
      <c r="KI29" s="43"/>
      <c r="KJ29" s="43"/>
      <c r="KK29" s="43"/>
      <c r="KL29" s="43"/>
      <c r="KM29" s="43"/>
      <c r="KN29" s="43"/>
      <c r="KO29" s="43"/>
    </row>
    <row r="30" spans="2:389" ht="21" hidden="1" customHeight="1" thickBot="1" x14ac:dyDescent="0.2">
      <c r="J30" s="2"/>
      <c r="K30" s="301" t="s">
        <v>77</v>
      </c>
      <c r="L30" s="302"/>
      <c r="M30" s="302"/>
      <c r="N30" s="302"/>
      <c r="O30" s="302"/>
      <c r="P30" s="302"/>
      <c r="Q30" s="302"/>
      <c r="R30" s="302"/>
      <c r="S30" s="302"/>
      <c r="T30" s="302"/>
      <c r="U30" s="303">
        <v>650000</v>
      </c>
      <c r="V30" s="304"/>
      <c r="W30" s="304"/>
      <c r="X30" s="304"/>
      <c r="Y30" s="304"/>
      <c r="Z30" s="305"/>
      <c r="AA30" s="286"/>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5"/>
      <c r="CM30" s="119" t="str">
        <f>IF(SUM(GD46)&lt;&gt;0,"平等割額の軽減特例措置該当↓","")</f>
        <v/>
      </c>
      <c r="CN30" s="119"/>
      <c r="CO30" s="119"/>
      <c r="CP30" s="119"/>
      <c r="CQ30" s="119"/>
      <c r="CR30" s="119"/>
      <c r="CS30" s="119"/>
      <c r="CT30" s="119"/>
      <c r="CU30" s="119"/>
      <c r="CV30" s="119"/>
      <c r="CW30" s="119"/>
      <c r="CX30" s="119"/>
      <c r="CY30" s="119"/>
      <c r="CZ30" s="119"/>
      <c r="DA30" s="119"/>
      <c r="DB30" s="119"/>
      <c r="DC30" s="119"/>
      <c r="DD30" s="119"/>
      <c r="DE30" s="119"/>
      <c r="DF30" s="119"/>
      <c r="DG30" s="119"/>
      <c r="DH30" s="126" t="str">
        <f>IF(SUM($GD46)=0,"","　 ("&amp;TEXT(BK35,"#,##0")&amp;"－"&amp;IF(SUM(BY35)=0,0,TEXT(BY35,"#,##0"))&amp;")×1/2×"&amp;TEXT(GD46,"#,##0")&amp;"/12＝"&amp;TEXT(DA31,"#,##0")&amp;"
←　"&amp;TEXT(BK35,"#,##0")&amp;"－"&amp;IF(SUM(BY35)=0,0,TEXT(BY35,"#,##0"))&amp;"－"&amp;TEXT(DA31,"#,##0")&amp;"＝"&amp;TEXT(DA35,"#,##0"))</f>
        <v/>
      </c>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3"/>
      <c r="EL30" s="3"/>
      <c r="EM30" s="3"/>
      <c r="EN30" s="3"/>
      <c r="EO30" s="3"/>
      <c r="EP30" s="3"/>
    </row>
    <row r="31" spans="2:389" ht="21" hidden="1" customHeight="1" x14ac:dyDescent="0.15">
      <c r="D31" s="2"/>
      <c r="E31" s="2"/>
      <c r="F31" s="2"/>
      <c r="G31" s="2"/>
      <c r="H31" s="2"/>
      <c r="I31" s="2"/>
      <c r="J31" s="2"/>
      <c r="K31" s="2"/>
      <c r="BR31" s="216" t="str">
        <f>IF($AU$5="","",$AU$5)</f>
        <v/>
      </c>
      <c r="BS31" s="216"/>
      <c r="BT31" s="216"/>
      <c r="BU31" s="216"/>
      <c r="BV31" s="216"/>
      <c r="BW31" s="216"/>
      <c r="BX31" s="216"/>
      <c r="BY31" s="216"/>
      <c r="BZ31" s="216"/>
      <c r="CA31" s="216"/>
      <c r="CB31" s="216"/>
      <c r="CC31" s="216"/>
      <c r="CD31" s="216"/>
      <c r="CE31" s="216"/>
      <c r="CF31" s="217"/>
      <c r="CG31" s="217"/>
      <c r="CH31" s="217"/>
      <c r="CI31" s="217"/>
      <c r="CJ31" s="217"/>
      <c r="CK31" s="217"/>
      <c r="CL31" s="217"/>
      <c r="CM31" s="217" t="str">
        <f>IF(CM30="","","Ｃからこの金額を引く→")</f>
        <v/>
      </c>
      <c r="CN31" s="217"/>
      <c r="CO31" s="217"/>
      <c r="CP31" s="217"/>
      <c r="CQ31" s="217"/>
      <c r="CR31" s="217"/>
      <c r="CS31" s="217"/>
      <c r="CT31" s="217"/>
      <c r="CU31" s="217"/>
      <c r="CV31" s="217"/>
      <c r="CW31" s="217"/>
      <c r="CX31" s="217"/>
      <c r="CY31" s="217"/>
      <c r="CZ31" s="217"/>
      <c r="DA31" s="226" t="str">
        <f>IF(SUM($GD46)=0,"",IF(SUM(GD14:GG23)=SUM(GD35:GG44),"",ROUNDDOWN(((SUM($BK35)-SUM($BY35)))/2*SUM($GD46)/12,0)))</f>
        <v/>
      </c>
      <c r="DB31" s="226"/>
      <c r="DC31" s="226"/>
      <c r="DD31" s="226"/>
      <c r="DE31" s="226"/>
      <c r="DF31" s="226"/>
      <c r="DG31" s="226"/>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3"/>
      <c r="EL31" s="3"/>
      <c r="EM31" s="3"/>
      <c r="EN31" s="3"/>
      <c r="EO31" s="3"/>
      <c r="EP31" s="3"/>
    </row>
    <row r="32" spans="2:389" ht="21" hidden="1" customHeight="1" x14ac:dyDescent="0.15">
      <c r="D32" s="293" t="s">
        <v>49</v>
      </c>
      <c r="E32" s="293"/>
      <c r="F32" s="293"/>
      <c r="G32" s="293"/>
      <c r="H32" s="293"/>
      <c r="I32" s="293"/>
      <c r="J32" s="293"/>
      <c r="K32" s="293"/>
      <c r="L32" s="293"/>
      <c r="M32" s="293"/>
      <c r="N32" s="293"/>
      <c r="O32" s="293"/>
      <c r="P32" s="293"/>
      <c r="Q32" s="293"/>
      <c r="R32" s="293"/>
      <c r="S32" s="293"/>
      <c r="T32" s="293"/>
      <c r="U32" s="293" t="s">
        <v>50</v>
      </c>
      <c r="V32" s="293"/>
      <c r="W32" s="293"/>
      <c r="X32" s="293"/>
      <c r="Y32" s="293"/>
      <c r="Z32" s="293"/>
      <c r="AA32" s="293"/>
      <c r="AB32" s="293"/>
      <c r="AC32" s="293"/>
      <c r="AD32" s="293"/>
      <c r="AE32" s="293"/>
      <c r="AF32" s="293"/>
      <c r="AG32" s="293"/>
      <c r="AH32" s="293"/>
      <c r="AI32" s="293"/>
      <c r="AJ32" s="293"/>
      <c r="AK32" s="293"/>
      <c r="AL32" s="293"/>
      <c r="AM32" s="293"/>
      <c r="AN32" s="293"/>
      <c r="AO32" s="293"/>
      <c r="AP32" s="293" t="s">
        <v>59</v>
      </c>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318" t="s">
        <v>56</v>
      </c>
      <c r="BS32" s="319"/>
      <c r="BT32" s="319"/>
      <c r="BU32" s="319"/>
      <c r="BV32" s="319"/>
      <c r="BW32" s="319"/>
      <c r="BX32" s="319"/>
      <c r="BY32" s="319"/>
      <c r="BZ32" s="319"/>
      <c r="CA32" s="319"/>
      <c r="CB32" s="319"/>
      <c r="CC32" s="319"/>
      <c r="CD32" s="319"/>
      <c r="CE32" s="320"/>
      <c r="CF32" s="293" t="s">
        <v>81</v>
      </c>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128" t="s">
        <v>53</v>
      </c>
      <c r="DI32" s="129"/>
      <c r="DJ32" s="129"/>
      <c r="DK32" s="129"/>
      <c r="DL32" s="129"/>
      <c r="DM32" s="129"/>
      <c r="DN32" s="129"/>
      <c r="DO32" s="130"/>
      <c r="DP32" s="318" t="s">
        <v>90</v>
      </c>
      <c r="DQ32" s="319"/>
      <c r="DR32" s="319"/>
      <c r="DS32" s="319"/>
      <c r="DT32" s="319"/>
      <c r="DU32" s="319"/>
      <c r="DV32" s="319"/>
      <c r="DW32" s="319"/>
      <c r="DX32" s="319"/>
      <c r="DY32" s="319"/>
      <c r="DZ32" s="319"/>
      <c r="EA32" s="319"/>
      <c r="EB32" s="319"/>
      <c r="EC32" s="319"/>
      <c r="ED32" s="319"/>
      <c r="EE32" s="319"/>
      <c r="EF32" s="319"/>
      <c r="EG32" s="319"/>
      <c r="EH32" s="319"/>
      <c r="EI32" s="319"/>
      <c r="EJ32" s="320"/>
      <c r="EK32" s="4"/>
      <c r="EL32" s="4"/>
      <c r="EM32" s="4"/>
      <c r="EN32" s="4"/>
      <c r="EO32" s="4"/>
      <c r="EP32" s="4"/>
    </row>
    <row r="33" spans="2:252" ht="21" hidden="1" customHeight="1" x14ac:dyDescent="0.15">
      <c r="D33" s="287" t="s">
        <v>7</v>
      </c>
      <c r="E33" s="288"/>
      <c r="F33" s="288"/>
      <c r="G33" s="288"/>
      <c r="H33" s="288"/>
      <c r="I33" s="288"/>
      <c r="J33" s="289"/>
      <c r="K33" s="131" t="s">
        <v>22</v>
      </c>
      <c r="L33" s="131"/>
      <c r="M33" s="131"/>
      <c r="N33" s="131"/>
      <c r="O33" s="131"/>
      <c r="P33" s="131"/>
      <c r="Q33" s="131"/>
      <c r="R33" s="131" t="s">
        <v>13</v>
      </c>
      <c r="S33" s="131"/>
      <c r="T33" s="131"/>
      <c r="U33" s="141" t="s">
        <v>14</v>
      </c>
      <c r="V33" s="142"/>
      <c r="W33" s="142"/>
      <c r="X33" s="142"/>
      <c r="Y33" s="142"/>
      <c r="Z33" s="142"/>
      <c r="AA33" s="143"/>
      <c r="AB33" s="141" t="s">
        <v>15</v>
      </c>
      <c r="AC33" s="142"/>
      <c r="AD33" s="142"/>
      <c r="AE33" s="142"/>
      <c r="AF33" s="142"/>
      <c r="AG33" s="142"/>
      <c r="AH33" s="143"/>
      <c r="AI33" s="141" t="s">
        <v>16</v>
      </c>
      <c r="AJ33" s="142"/>
      <c r="AK33" s="142"/>
      <c r="AL33" s="142"/>
      <c r="AM33" s="142"/>
      <c r="AN33" s="142"/>
      <c r="AO33" s="143"/>
      <c r="AP33" s="141" t="str">
        <f>"④(③×"&amp;DBCS(U26)&amp;"%)"</f>
        <v>④(③×６．２１%)</v>
      </c>
      <c r="AQ33" s="142"/>
      <c r="AR33" s="142"/>
      <c r="AS33" s="142"/>
      <c r="AT33" s="142"/>
      <c r="AU33" s="142"/>
      <c r="AV33" s="143"/>
      <c r="AW33" s="141" t="s">
        <v>17</v>
      </c>
      <c r="AX33" s="142"/>
      <c r="AY33" s="142"/>
      <c r="AZ33" s="142"/>
      <c r="BA33" s="142"/>
      <c r="BB33" s="142"/>
      <c r="BC33" s="143"/>
      <c r="BD33" s="141" t="s">
        <v>55</v>
      </c>
      <c r="BE33" s="142"/>
      <c r="BF33" s="142"/>
      <c r="BG33" s="142"/>
      <c r="BH33" s="142"/>
      <c r="BI33" s="142"/>
      <c r="BJ33" s="143"/>
      <c r="BK33" s="144" t="s">
        <v>18</v>
      </c>
      <c r="BL33" s="144"/>
      <c r="BM33" s="144"/>
      <c r="BN33" s="144"/>
      <c r="BO33" s="144"/>
      <c r="BP33" s="144"/>
      <c r="BQ33" s="144"/>
      <c r="BR33" s="141" t="s">
        <v>51</v>
      </c>
      <c r="BS33" s="142"/>
      <c r="BT33" s="142"/>
      <c r="BU33" s="142"/>
      <c r="BV33" s="142"/>
      <c r="BW33" s="142"/>
      <c r="BX33" s="143"/>
      <c r="BY33" s="144" t="s">
        <v>52</v>
      </c>
      <c r="BZ33" s="144"/>
      <c r="CA33" s="144"/>
      <c r="CB33" s="144"/>
      <c r="CC33" s="144"/>
      <c r="CD33" s="144"/>
      <c r="CE33" s="144"/>
      <c r="CF33" s="141" t="s">
        <v>83</v>
      </c>
      <c r="CG33" s="142"/>
      <c r="CH33" s="142"/>
      <c r="CI33" s="142"/>
      <c r="CJ33" s="142"/>
      <c r="CK33" s="142"/>
      <c r="CL33" s="143"/>
      <c r="CM33" s="141" t="s">
        <v>84</v>
      </c>
      <c r="CN33" s="142"/>
      <c r="CO33" s="142"/>
      <c r="CP33" s="142"/>
      <c r="CQ33" s="142"/>
      <c r="CR33" s="142"/>
      <c r="CS33" s="143"/>
      <c r="CT33" s="141" t="s">
        <v>85</v>
      </c>
      <c r="CU33" s="142"/>
      <c r="CV33" s="142"/>
      <c r="CW33" s="142"/>
      <c r="CX33" s="142"/>
      <c r="CY33" s="142"/>
      <c r="CZ33" s="143"/>
      <c r="DA33" s="144" t="s">
        <v>86</v>
      </c>
      <c r="DB33" s="144"/>
      <c r="DC33" s="144"/>
      <c r="DD33" s="144"/>
      <c r="DE33" s="144"/>
      <c r="DF33" s="144"/>
      <c r="DG33" s="144"/>
      <c r="DH33" s="131" t="s">
        <v>87</v>
      </c>
      <c r="DI33" s="131"/>
      <c r="DJ33" s="131"/>
      <c r="DK33" s="131"/>
      <c r="DL33" s="131" t="s">
        <v>88</v>
      </c>
      <c r="DM33" s="131"/>
      <c r="DN33" s="131"/>
      <c r="DO33" s="131"/>
      <c r="DP33" s="144" t="s">
        <v>4</v>
      </c>
      <c r="DQ33" s="144"/>
      <c r="DR33" s="144"/>
      <c r="DS33" s="144"/>
      <c r="DT33" s="144"/>
      <c r="DU33" s="144"/>
      <c r="DV33" s="144"/>
      <c r="DW33" s="144" t="s">
        <v>10</v>
      </c>
      <c r="DX33" s="144"/>
      <c r="DY33" s="144"/>
      <c r="DZ33" s="144"/>
      <c r="EA33" s="144"/>
      <c r="EB33" s="144"/>
      <c r="EC33" s="144"/>
      <c r="ED33" s="144" t="s">
        <v>6</v>
      </c>
      <c r="EE33" s="144"/>
      <c r="EF33" s="144"/>
      <c r="EG33" s="144"/>
      <c r="EH33" s="144"/>
      <c r="EI33" s="144"/>
      <c r="EJ33" s="144"/>
      <c r="EK33" s="5"/>
      <c r="EL33" s="5"/>
      <c r="EM33" s="5"/>
      <c r="EN33" s="5"/>
      <c r="EO33" s="5"/>
      <c r="EP33" s="5"/>
    </row>
    <row r="34" spans="2:252" ht="21" hidden="1" customHeight="1" x14ac:dyDescent="0.15">
      <c r="D34" s="290"/>
      <c r="E34" s="291"/>
      <c r="F34" s="291"/>
      <c r="G34" s="291"/>
      <c r="H34" s="291"/>
      <c r="I34" s="291"/>
      <c r="J34" s="292"/>
      <c r="K34" s="131"/>
      <c r="L34" s="131"/>
      <c r="M34" s="131"/>
      <c r="N34" s="131"/>
      <c r="O34" s="131"/>
      <c r="P34" s="131"/>
      <c r="Q34" s="131"/>
      <c r="R34" s="131"/>
      <c r="S34" s="131"/>
      <c r="T34" s="131"/>
      <c r="U34" s="268" t="s">
        <v>112</v>
      </c>
      <c r="V34" s="269"/>
      <c r="W34" s="269"/>
      <c r="X34" s="269"/>
      <c r="Y34" s="269"/>
      <c r="Z34" s="269"/>
      <c r="AA34" s="270"/>
      <c r="AB34" s="268" t="s">
        <v>8</v>
      </c>
      <c r="AC34" s="269"/>
      <c r="AD34" s="269"/>
      <c r="AE34" s="269"/>
      <c r="AF34" s="269"/>
      <c r="AG34" s="269"/>
      <c r="AH34" s="270"/>
      <c r="AI34" s="141" t="s">
        <v>9</v>
      </c>
      <c r="AJ34" s="142"/>
      <c r="AK34" s="142"/>
      <c r="AL34" s="142"/>
      <c r="AM34" s="142"/>
      <c r="AN34" s="142"/>
      <c r="AO34" s="143"/>
      <c r="AP34" s="141" t="s">
        <v>4</v>
      </c>
      <c r="AQ34" s="142"/>
      <c r="AR34" s="142"/>
      <c r="AS34" s="142"/>
      <c r="AT34" s="142"/>
      <c r="AU34" s="142"/>
      <c r="AV34" s="143"/>
      <c r="AW34" s="141" t="s">
        <v>10</v>
      </c>
      <c r="AX34" s="142"/>
      <c r="AY34" s="142"/>
      <c r="AZ34" s="142"/>
      <c r="BA34" s="142"/>
      <c r="BB34" s="142"/>
      <c r="BC34" s="143"/>
      <c r="BD34" s="141" t="s">
        <v>11</v>
      </c>
      <c r="BE34" s="142"/>
      <c r="BF34" s="142"/>
      <c r="BG34" s="142"/>
      <c r="BH34" s="142"/>
      <c r="BI34" s="142"/>
      <c r="BJ34" s="143"/>
      <c r="BK34" s="144" t="s">
        <v>6</v>
      </c>
      <c r="BL34" s="144"/>
      <c r="BM34" s="144"/>
      <c r="BN34" s="144"/>
      <c r="BO34" s="144"/>
      <c r="BP34" s="144"/>
      <c r="BQ34" s="144"/>
      <c r="BR34" s="141" t="s">
        <v>10</v>
      </c>
      <c r="BS34" s="142"/>
      <c r="BT34" s="142"/>
      <c r="BU34" s="142"/>
      <c r="BV34" s="142"/>
      <c r="BW34" s="142"/>
      <c r="BX34" s="143"/>
      <c r="BY34" s="144" t="s">
        <v>6</v>
      </c>
      <c r="BZ34" s="144"/>
      <c r="CA34" s="144"/>
      <c r="CB34" s="144"/>
      <c r="CC34" s="144"/>
      <c r="CD34" s="144"/>
      <c r="CE34" s="144"/>
      <c r="CF34" s="141" t="s">
        <v>4</v>
      </c>
      <c r="CG34" s="142"/>
      <c r="CH34" s="142"/>
      <c r="CI34" s="142"/>
      <c r="CJ34" s="142"/>
      <c r="CK34" s="142"/>
      <c r="CL34" s="143"/>
      <c r="CM34" s="141" t="s">
        <v>10</v>
      </c>
      <c r="CN34" s="142"/>
      <c r="CO34" s="142"/>
      <c r="CP34" s="142"/>
      <c r="CQ34" s="142"/>
      <c r="CR34" s="142"/>
      <c r="CS34" s="143"/>
      <c r="CT34" s="141" t="s">
        <v>11</v>
      </c>
      <c r="CU34" s="142"/>
      <c r="CV34" s="142"/>
      <c r="CW34" s="142"/>
      <c r="CX34" s="142"/>
      <c r="CY34" s="142"/>
      <c r="CZ34" s="143"/>
      <c r="DA34" s="144" t="s">
        <v>6</v>
      </c>
      <c r="DB34" s="144"/>
      <c r="DC34" s="144"/>
      <c r="DD34" s="144"/>
      <c r="DE34" s="144"/>
      <c r="DF34" s="144"/>
      <c r="DG34" s="144"/>
      <c r="DH34" s="131"/>
      <c r="DI34" s="131"/>
      <c r="DJ34" s="131"/>
      <c r="DK34" s="131"/>
      <c r="DL34" s="131"/>
      <c r="DM34" s="131"/>
      <c r="DN34" s="131"/>
      <c r="DO34" s="131"/>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5"/>
      <c r="EL34" s="5"/>
      <c r="EM34" s="5"/>
      <c r="EN34" s="5"/>
      <c r="EO34" s="5"/>
      <c r="EP34" s="5"/>
      <c r="ET34" s="210">
        <v>4</v>
      </c>
      <c r="EU34" s="211"/>
      <c r="EV34" s="212"/>
      <c r="EW34" s="210">
        <v>5</v>
      </c>
      <c r="EX34" s="211"/>
      <c r="EY34" s="212"/>
      <c r="EZ34" s="210">
        <v>6</v>
      </c>
      <c r="FA34" s="211"/>
      <c r="FB34" s="212"/>
      <c r="FC34" s="210">
        <v>7</v>
      </c>
      <c r="FD34" s="211"/>
      <c r="FE34" s="212"/>
      <c r="FF34" s="210">
        <v>8</v>
      </c>
      <c r="FG34" s="211"/>
      <c r="FH34" s="212"/>
      <c r="FI34" s="210">
        <v>9</v>
      </c>
      <c r="FJ34" s="211"/>
      <c r="FK34" s="212"/>
      <c r="FL34" s="210">
        <v>10</v>
      </c>
      <c r="FM34" s="211"/>
      <c r="FN34" s="212"/>
      <c r="FO34" s="210">
        <v>11</v>
      </c>
      <c r="FP34" s="211"/>
      <c r="FQ34" s="212"/>
      <c r="FR34" s="210">
        <v>12</v>
      </c>
      <c r="FS34" s="211"/>
      <c r="FT34" s="212"/>
      <c r="FU34" s="210">
        <v>1</v>
      </c>
      <c r="FV34" s="211"/>
      <c r="FW34" s="212"/>
      <c r="FX34" s="210">
        <v>2</v>
      </c>
      <c r="FY34" s="211"/>
      <c r="FZ34" s="212"/>
      <c r="GA34" s="210">
        <v>3</v>
      </c>
      <c r="GB34" s="211"/>
      <c r="GC34" s="212"/>
      <c r="GD34" s="167" t="s">
        <v>98</v>
      </c>
      <c r="GE34" s="168"/>
      <c r="GF34" s="168"/>
      <c r="GG34" s="169"/>
      <c r="GH34" s="167" t="s">
        <v>105</v>
      </c>
      <c r="GI34" s="168"/>
      <c r="GJ34" s="168"/>
      <c r="GK34" s="168"/>
      <c r="GL34" s="168"/>
      <c r="GM34" s="168"/>
      <c r="GN34" s="168"/>
      <c r="GO34" s="168"/>
      <c r="GP34" s="168"/>
      <c r="GQ34" s="168"/>
      <c r="GR34" s="168"/>
      <c r="GS34" s="168"/>
      <c r="GT34" s="168"/>
      <c r="GU34" s="168"/>
      <c r="GV34" s="168"/>
      <c r="GW34" s="168"/>
      <c r="GX34" s="168"/>
      <c r="GY34" s="168"/>
      <c r="GZ34" s="168"/>
      <c r="HA34" s="168"/>
      <c r="HB34" s="168"/>
      <c r="HC34" s="168"/>
      <c r="HD34" s="168"/>
      <c r="HE34" s="168"/>
      <c r="HF34" s="169"/>
      <c r="HI34" s="204">
        <v>4</v>
      </c>
      <c r="HJ34" s="205"/>
      <c r="HK34" s="206"/>
      <c r="HL34" s="204">
        <v>5</v>
      </c>
      <c r="HM34" s="205"/>
      <c r="HN34" s="206"/>
      <c r="HO34" s="204">
        <v>6</v>
      </c>
      <c r="HP34" s="205"/>
      <c r="HQ34" s="206"/>
      <c r="HR34" s="204">
        <v>7</v>
      </c>
      <c r="HS34" s="205"/>
      <c r="HT34" s="206"/>
      <c r="HU34" s="204">
        <v>8</v>
      </c>
      <c r="HV34" s="205"/>
      <c r="HW34" s="206"/>
      <c r="HX34" s="204">
        <v>9</v>
      </c>
      <c r="HY34" s="205"/>
      <c r="HZ34" s="206"/>
      <c r="IA34" s="204">
        <v>10</v>
      </c>
      <c r="IB34" s="205"/>
      <c r="IC34" s="206"/>
      <c r="ID34" s="204">
        <v>11</v>
      </c>
      <c r="IE34" s="205"/>
      <c r="IF34" s="206"/>
      <c r="IG34" s="204">
        <v>12</v>
      </c>
      <c r="IH34" s="205"/>
      <c r="II34" s="206"/>
      <c r="IJ34" s="204">
        <v>13</v>
      </c>
      <c r="IK34" s="205"/>
      <c r="IL34" s="206"/>
      <c r="IM34" s="204">
        <v>14</v>
      </c>
      <c r="IN34" s="205"/>
      <c r="IO34" s="206"/>
      <c r="IP34" s="204">
        <v>15</v>
      </c>
      <c r="IQ34" s="205"/>
      <c r="IR34" s="206"/>
    </row>
    <row r="35" spans="2:252" ht="21" hidden="1" customHeight="1" x14ac:dyDescent="0.15">
      <c r="B35" s="162">
        <v>1</v>
      </c>
      <c r="C35" s="163"/>
      <c r="D35" s="315" t="str">
        <f t="shared" ref="D35:D44" si="39">IF($DH35="","",$D14)</f>
        <v/>
      </c>
      <c r="E35" s="315"/>
      <c r="F35" s="315"/>
      <c r="G35" s="315"/>
      <c r="H35" s="315"/>
      <c r="I35" s="315"/>
      <c r="J35" s="315"/>
      <c r="K35" s="316" t="str">
        <f t="shared" ref="K35:K44" si="40">IF($DH35="","",IF($K14="","",SUM($K14)))</f>
        <v/>
      </c>
      <c r="L35" s="316"/>
      <c r="M35" s="316"/>
      <c r="N35" s="316"/>
      <c r="O35" s="316"/>
      <c r="P35" s="316"/>
      <c r="Q35" s="316"/>
      <c r="R35" s="125" t="str">
        <f t="shared" ref="R35:R44" si="41">IF($DH35="","",IF($R14="","",SUM($R14)))</f>
        <v/>
      </c>
      <c r="S35" s="125"/>
      <c r="T35" s="125"/>
      <c r="U35" s="317" t="str">
        <f t="shared" ref="U35:U44" si="42">IF($DH35="","",IF($DC14="","",SUM($DC14)))</f>
        <v/>
      </c>
      <c r="V35" s="317"/>
      <c r="W35" s="317"/>
      <c r="X35" s="317"/>
      <c r="Y35" s="317"/>
      <c r="Z35" s="317"/>
      <c r="AA35" s="317"/>
      <c r="AB35" s="317" t="str">
        <f>IF($DH35="","",IF($U35="","",基礎控除!H3))</f>
        <v/>
      </c>
      <c r="AC35" s="317"/>
      <c r="AD35" s="317"/>
      <c r="AE35" s="317"/>
      <c r="AF35" s="317"/>
      <c r="AG35" s="317"/>
      <c r="AH35" s="317"/>
      <c r="AI35" s="317" t="str">
        <f t="shared" ref="AI35:AI44" si="43">IF($DH35="","",IF($U35="","",IF(SUM($U35)&gt;SUM($AB35),SUM($U35)-SUM($AB35),0)))</f>
        <v/>
      </c>
      <c r="AJ35" s="317"/>
      <c r="AK35" s="317"/>
      <c r="AL35" s="317"/>
      <c r="AM35" s="317"/>
      <c r="AN35" s="317"/>
      <c r="AO35" s="317"/>
      <c r="AP35" s="120" t="str">
        <f t="shared" ref="AP35:AP44" si="44">IF($DH35="","",ROUNDDOWN(SUM(AI35)*SUM($U$26)/100,0))</f>
        <v/>
      </c>
      <c r="AQ35" s="121"/>
      <c r="AR35" s="121"/>
      <c r="AS35" s="121"/>
      <c r="AT35" s="121"/>
      <c r="AU35" s="121"/>
      <c r="AV35" s="145"/>
      <c r="AW35" s="120" t="str">
        <f t="shared" ref="AW35:AW44" si="45">IF($DH35="","",SUM($U$28))</f>
        <v/>
      </c>
      <c r="AX35" s="121"/>
      <c r="AY35" s="121"/>
      <c r="AZ35" s="121"/>
      <c r="BA35" s="121"/>
      <c r="BB35" s="121"/>
      <c r="BC35" s="121"/>
      <c r="BD35" s="122" t="str">
        <f t="shared" ref="BD35:BD44" si="46">IF(SUM(AP35:BC35)=0,"",SUM(AP35:BC35))</f>
        <v/>
      </c>
      <c r="BE35" s="123"/>
      <c r="BF35" s="123"/>
      <c r="BG35" s="123"/>
      <c r="BH35" s="123"/>
      <c r="BI35" s="123"/>
      <c r="BJ35" s="124"/>
      <c r="BK35" s="147" t="str">
        <f>IF($DL35="","",SUM($U$29))</f>
        <v/>
      </c>
      <c r="BL35" s="148"/>
      <c r="BM35" s="148"/>
      <c r="BN35" s="148"/>
      <c r="BO35" s="148"/>
      <c r="BP35" s="148"/>
      <c r="BQ35" s="149"/>
      <c r="BR35" s="120" t="str">
        <f t="shared" ref="BR35:BR44" si="47">IF($AU$5="","",IF($DH35="","",ROUNDDOWN(SUM($U$28)*SUM(IF($AU$5="２割軽減世帯",2,IF($AU$5="５割軽減世帯",5,IF($AU$5="７割軽減世帯",7,""))))/10,0)))</f>
        <v/>
      </c>
      <c r="BS35" s="121"/>
      <c r="BT35" s="121"/>
      <c r="BU35" s="121"/>
      <c r="BV35" s="121"/>
      <c r="BW35" s="121"/>
      <c r="BX35" s="145"/>
      <c r="BY35" s="146" t="str">
        <f>IF($AU$5="","",IF($DL35="","",ROUNDDOWN(SUM($U$29)*SUM(IF($AU$5="２割軽減世帯",2,IF($AU$5="５割軽減世帯",5,IF($AU$5="７割軽減世帯",7,""))))/10,0)))</f>
        <v/>
      </c>
      <c r="BZ35" s="146"/>
      <c r="CA35" s="146"/>
      <c r="CB35" s="146"/>
      <c r="CC35" s="146"/>
      <c r="CD35" s="146"/>
      <c r="CE35" s="146"/>
      <c r="CF35" s="120" t="str">
        <f t="shared" ref="CF35:CF44" si="48">IF($DH35="","",SUM($AP35))</f>
        <v/>
      </c>
      <c r="CG35" s="121"/>
      <c r="CH35" s="121"/>
      <c r="CI35" s="121"/>
      <c r="CJ35" s="121"/>
      <c r="CK35" s="121"/>
      <c r="CL35" s="145"/>
      <c r="CM35" s="120" t="str">
        <f t="shared" ref="CM35:CM44" si="49">IF($DH35="","",SUM($AW35)-SUM($BR35))</f>
        <v/>
      </c>
      <c r="CN35" s="121"/>
      <c r="CO35" s="121"/>
      <c r="CP35" s="121"/>
      <c r="CQ35" s="121"/>
      <c r="CR35" s="121"/>
      <c r="CS35" s="121"/>
      <c r="CT35" s="122" t="str">
        <f t="shared" ref="CT35:CT44" si="50">IF(SUM(CF35:CS35)=0,"",SUM(CF35:CS35))</f>
        <v/>
      </c>
      <c r="CU35" s="123"/>
      <c r="CV35" s="123"/>
      <c r="CW35" s="123"/>
      <c r="CX35" s="123"/>
      <c r="CY35" s="123"/>
      <c r="CZ35" s="124"/>
      <c r="DA35" s="147" t="str">
        <f>IF($DL35="","",SUM($BK35)-SUM($BY35)-SUM(DA31))</f>
        <v/>
      </c>
      <c r="DB35" s="148"/>
      <c r="DC35" s="148"/>
      <c r="DD35" s="148"/>
      <c r="DE35" s="148"/>
      <c r="DF35" s="148"/>
      <c r="DG35" s="149"/>
      <c r="DH35" s="125" t="str">
        <f>IF(GD35="","",SUM(GD35))</f>
        <v/>
      </c>
      <c r="DI35" s="125"/>
      <c r="DJ35" s="125"/>
      <c r="DK35" s="125"/>
      <c r="DL35" s="132" t="str">
        <f>IF($GH$14="","",SUM(GD47))</f>
        <v/>
      </c>
      <c r="DM35" s="133"/>
      <c r="DN35" s="133"/>
      <c r="DO35" s="134"/>
      <c r="DP35" s="120" t="str">
        <f t="shared" ref="DP35:DP44" si="51">IF($DH35="","",ROUNDDOWN(SUM($CF35)*SUM($DH35)/12,0))</f>
        <v/>
      </c>
      <c r="DQ35" s="121"/>
      <c r="DR35" s="121"/>
      <c r="DS35" s="121"/>
      <c r="DT35" s="121"/>
      <c r="DU35" s="121"/>
      <c r="DV35" s="145"/>
      <c r="DW35" s="120" t="str">
        <f>IF($DH35="","",IF(未就学児!F6="",ROUNDDOWN(SUM($CM35)*SUM($DH35)/12,0),(ROUNDDOWN(SUM($CM35)*SUM($DH35)/12,0))*0.5))</f>
        <v/>
      </c>
      <c r="DX35" s="121"/>
      <c r="DY35" s="121"/>
      <c r="DZ35" s="121"/>
      <c r="EA35" s="121"/>
      <c r="EB35" s="121"/>
      <c r="EC35" s="145"/>
      <c r="ED35" s="147" t="str">
        <f>IF($DL35="","",ROUNDDOWN(SUM($DA35)*SUM($DL35)/12,0))</f>
        <v/>
      </c>
      <c r="EE35" s="148"/>
      <c r="EF35" s="148"/>
      <c r="EG35" s="148"/>
      <c r="EH35" s="148"/>
      <c r="EI35" s="148"/>
      <c r="EJ35" s="149"/>
      <c r="EK35" s="114" t="str">
        <f>IF(未就学児!$F6=1,"←未就学児","")</f>
        <v/>
      </c>
      <c r="EL35" s="115"/>
      <c r="EM35" s="115"/>
      <c r="EN35" s="115"/>
      <c r="EO35" s="115"/>
      <c r="EP35" s="115"/>
      <c r="ET35" s="213" t="str">
        <f>IF(ME14="","",IF(ME14&lt;75,IF(HI35="○","○",""),""))</f>
        <v/>
      </c>
      <c r="EU35" s="214"/>
      <c r="EV35" s="215"/>
      <c r="EW35" s="213" t="str">
        <f>IF(MH14="","",IF(MH14&lt;75,IF(HL35="○","○",""),""))</f>
        <v/>
      </c>
      <c r="EX35" s="214"/>
      <c r="EY35" s="215"/>
      <c r="EZ35" s="213" t="str">
        <f>IF(MK14="","",IF(MK14&lt;75,IF(HO35="○","○",""),""))</f>
        <v/>
      </c>
      <c r="FA35" s="214"/>
      <c r="FB35" s="215"/>
      <c r="FC35" s="213" t="str">
        <f>IF(MN14="","",IF(MN14&lt;75,IF(HR35="○","○",""),""))</f>
        <v/>
      </c>
      <c r="FD35" s="214"/>
      <c r="FE35" s="215"/>
      <c r="FF35" s="213" t="str">
        <f>IF(MQ14="","",IF(MQ14&lt;75,IF(HU35="○","○",""),""))</f>
        <v/>
      </c>
      <c r="FG35" s="214"/>
      <c r="FH35" s="215"/>
      <c r="FI35" s="213" t="str">
        <f>IF(MT14="","",IF(MT14&lt;75,IF(HX35="○","○",""),""))</f>
        <v/>
      </c>
      <c r="FJ35" s="214"/>
      <c r="FK35" s="215"/>
      <c r="FL35" s="213" t="str">
        <f>IF(MW14="","",IF(MW14&lt;75,IF(IA35="○","○",""),""))</f>
        <v/>
      </c>
      <c r="FM35" s="214"/>
      <c r="FN35" s="215"/>
      <c r="FO35" s="213" t="str">
        <f>IF(MZ14="","",IF(MZ14&lt;75,IF(ID35="○","○",""),""))</f>
        <v/>
      </c>
      <c r="FP35" s="214"/>
      <c r="FQ35" s="215"/>
      <c r="FR35" s="213" t="str">
        <f>IF(NC14="","",IF(NC14&lt;75,IF(IG35="○","○",""),""))</f>
        <v/>
      </c>
      <c r="FS35" s="214"/>
      <c r="FT35" s="215"/>
      <c r="FU35" s="213" t="str">
        <f>IF(NF14="","",IF(NF14&lt;75,IF(IJ35="○","○",""),""))</f>
        <v/>
      </c>
      <c r="FV35" s="214"/>
      <c r="FW35" s="215"/>
      <c r="FX35" s="213" t="str">
        <f>IF(NI14="","",IF(NI14&lt;75,IF(IM35="○","○",""),""))</f>
        <v/>
      </c>
      <c r="FY35" s="214"/>
      <c r="FZ35" s="215"/>
      <c r="GA35" s="213" t="str">
        <f>IF(NL14="","",IF(NL14&lt;75,IF(IP35="○","○",""),""))</f>
        <v/>
      </c>
      <c r="GB35" s="214"/>
      <c r="GC35" s="215"/>
      <c r="GD35" s="170" t="str">
        <f>IF(COUNTIF(ET35:GC35,"○")=0,"",COUNTIF(ET35:GC35,"○"))</f>
        <v/>
      </c>
      <c r="GE35" s="170"/>
      <c r="GF35" s="170"/>
      <c r="GG35" s="170"/>
      <c r="GH35" s="354" t="str">
        <f t="shared" ref="GH35:GH44" si="52">IF(SUM(NO14)=12,"国保に該当しない。",IF(OR(SUM(GD14)=SUM(NS14),SUM(NO14)=0),"","年度途中から後期高齢者医療制度移行あり。"))</f>
        <v/>
      </c>
      <c r="GI35" s="354"/>
      <c r="GJ35" s="354"/>
      <c r="GK35" s="354"/>
      <c r="GL35" s="354"/>
      <c r="GM35" s="354"/>
      <c r="GN35" s="354"/>
      <c r="GO35" s="354"/>
      <c r="GP35" s="354"/>
      <c r="GQ35" s="354"/>
      <c r="GR35" s="354"/>
      <c r="GS35" s="354"/>
      <c r="GT35" s="354"/>
      <c r="GU35" s="354"/>
      <c r="GV35" s="354"/>
      <c r="GW35" s="354"/>
      <c r="GX35" s="354"/>
      <c r="GY35" s="354"/>
      <c r="GZ35" s="354"/>
      <c r="HA35" s="354"/>
      <c r="HB35" s="354"/>
      <c r="HC35" s="354"/>
      <c r="HD35" s="354"/>
      <c r="HE35" s="354"/>
      <c r="HF35" s="354"/>
      <c r="HI35" s="194" t="str">
        <f>IF(ME14="","",IF($NW14&gt;HI$34,"○",""))</f>
        <v/>
      </c>
      <c r="HJ35" s="195"/>
      <c r="HK35" s="196"/>
      <c r="HL35" s="194" t="str">
        <f>IF(MH14="","",IF($NW14&gt;HL$34,"○",""))</f>
        <v/>
      </c>
      <c r="HM35" s="195"/>
      <c r="HN35" s="196"/>
      <c r="HO35" s="194" t="str">
        <f>IF(MK14="","",IF($NW14&gt;HO$34,"○",""))</f>
        <v/>
      </c>
      <c r="HP35" s="195"/>
      <c r="HQ35" s="196"/>
      <c r="HR35" s="194" t="str">
        <f>IF(MN14="","",IF($NW14&gt;HR$34,"○",""))</f>
        <v/>
      </c>
      <c r="HS35" s="195"/>
      <c r="HT35" s="196"/>
      <c r="HU35" s="194" t="str">
        <f>IF(MQ14="","",IF($NW14&gt;HU$34,"○",""))</f>
        <v/>
      </c>
      <c r="HV35" s="195"/>
      <c r="HW35" s="196"/>
      <c r="HX35" s="194" t="str">
        <f>IF(MT14="","",IF($NW14&gt;HX$34,"○",""))</f>
        <v/>
      </c>
      <c r="HY35" s="195"/>
      <c r="HZ35" s="196"/>
      <c r="IA35" s="194" t="str">
        <f>IF(MW14="","",IF($NW14&gt;IA$34,"○",""))</f>
        <v/>
      </c>
      <c r="IB35" s="195"/>
      <c r="IC35" s="196"/>
      <c r="ID35" s="194" t="str">
        <f>IF(MZ14="","",IF($NW14&gt;ID$34,"○",""))</f>
        <v/>
      </c>
      <c r="IE35" s="195"/>
      <c r="IF35" s="196"/>
      <c r="IG35" s="194" t="str">
        <f>IF(NC14="","",IF($NW14&gt;IG$34,"○",""))</f>
        <v/>
      </c>
      <c r="IH35" s="195"/>
      <c r="II35" s="196"/>
      <c r="IJ35" s="194" t="str">
        <f>IF(NF14="","",IF($NW14&gt;IJ$34,"○",""))</f>
        <v/>
      </c>
      <c r="IK35" s="195"/>
      <c r="IL35" s="196"/>
      <c r="IM35" s="194" t="str">
        <f>IF(NI14="","",IF($NW14&gt;IM$34,"○",""))</f>
        <v/>
      </c>
      <c r="IN35" s="195"/>
      <c r="IO35" s="196"/>
      <c r="IP35" s="194" t="str">
        <f>IF(NL14="","",IF($NW14&gt;IP$34,"○",""))</f>
        <v/>
      </c>
      <c r="IQ35" s="195"/>
      <c r="IR35" s="196"/>
    </row>
    <row r="36" spans="2:252" ht="21" hidden="1" customHeight="1" x14ac:dyDescent="0.15">
      <c r="B36" s="162">
        <v>2</v>
      </c>
      <c r="C36" s="163"/>
      <c r="D36" s="315" t="str">
        <f t="shared" si="39"/>
        <v/>
      </c>
      <c r="E36" s="315"/>
      <c r="F36" s="315"/>
      <c r="G36" s="315"/>
      <c r="H36" s="315"/>
      <c r="I36" s="315"/>
      <c r="J36" s="315"/>
      <c r="K36" s="316" t="str">
        <f t="shared" si="40"/>
        <v/>
      </c>
      <c r="L36" s="316"/>
      <c r="M36" s="316"/>
      <c r="N36" s="316"/>
      <c r="O36" s="316"/>
      <c r="P36" s="316"/>
      <c r="Q36" s="316"/>
      <c r="R36" s="125" t="str">
        <f t="shared" si="41"/>
        <v/>
      </c>
      <c r="S36" s="125"/>
      <c r="T36" s="125"/>
      <c r="U36" s="317" t="str">
        <f t="shared" si="42"/>
        <v/>
      </c>
      <c r="V36" s="317"/>
      <c r="W36" s="317"/>
      <c r="X36" s="317"/>
      <c r="Y36" s="317"/>
      <c r="Z36" s="317"/>
      <c r="AA36" s="317"/>
      <c r="AB36" s="317" t="str">
        <f>IF($DH36="","",IF($U36="","",基礎控除!H4))</f>
        <v/>
      </c>
      <c r="AC36" s="317"/>
      <c r="AD36" s="317"/>
      <c r="AE36" s="317"/>
      <c r="AF36" s="317"/>
      <c r="AG36" s="317"/>
      <c r="AH36" s="317"/>
      <c r="AI36" s="317" t="str">
        <f t="shared" si="43"/>
        <v/>
      </c>
      <c r="AJ36" s="317"/>
      <c r="AK36" s="317"/>
      <c r="AL36" s="317"/>
      <c r="AM36" s="317"/>
      <c r="AN36" s="317"/>
      <c r="AO36" s="317"/>
      <c r="AP36" s="120" t="str">
        <f t="shared" si="44"/>
        <v/>
      </c>
      <c r="AQ36" s="121"/>
      <c r="AR36" s="121"/>
      <c r="AS36" s="121"/>
      <c r="AT36" s="121"/>
      <c r="AU36" s="121"/>
      <c r="AV36" s="145"/>
      <c r="AW36" s="120" t="str">
        <f t="shared" si="45"/>
        <v/>
      </c>
      <c r="AX36" s="121"/>
      <c r="AY36" s="121"/>
      <c r="AZ36" s="121"/>
      <c r="BA36" s="121"/>
      <c r="BB36" s="121"/>
      <c r="BC36" s="121"/>
      <c r="BD36" s="122" t="str">
        <f t="shared" si="46"/>
        <v/>
      </c>
      <c r="BE36" s="123"/>
      <c r="BF36" s="123"/>
      <c r="BG36" s="123"/>
      <c r="BH36" s="123"/>
      <c r="BI36" s="123"/>
      <c r="BJ36" s="124"/>
      <c r="BK36" s="150"/>
      <c r="BL36" s="151"/>
      <c r="BM36" s="151"/>
      <c r="BN36" s="151"/>
      <c r="BO36" s="151"/>
      <c r="BP36" s="151"/>
      <c r="BQ36" s="152"/>
      <c r="BR36" s="120" t="str">
        <f t="shared" si="47"/>
        <v/>
      </c>
      <c r="BS36" s="121"/>
      <c r="BT36" s="121"/>
      <c r="BU36" s="121"/>
      <c r="BV36" s="121"/>
      <c r="BW36" s="121"/>
      <c r="BX36" s="145"/>
      <c r="BY36" s="146"/>
      <c r="BZ36" s="146"/>
      <c r="CA36" s="146"/>
      <c r="CB36" s="146"/>
      <c r="CC36" s="146"/>
      <c r="CD36" s="146"/>
      <c r="CE36" s="146"/>
      <c r="CF36" s="120" t="str">
        <f t="shared" si="48"/>
        <v/>
      </c>
      <c r="CG36" s="121"/>
      <c r="CH36" s="121"/>
      <c r="CI36" s="121"/>
      <c r="CJ36" s="121"/>
      <c r="CK36" s="121"/>
      <c r="CL36" s="145"/>
      <c r="CM36" s="120" t="str">
        <f t="shared" si="49"/>
        <v/>
      </c>
      <c r="CN36" s="121"/>
      <c r="CO36" s="121"/>
      <c r="CP36" s="121"/>
      <c r="CQ36" s="121"/>
      <c r="CR36" s="121"/>
      <c r="CS36" s="121"/>
      <c r="CT36" s="122" t="str">
        <f t="shared" si="50"/>
        <v/>
      </c>
      <c r="CU36" s="123"/>
      <c r="CV36" s="123"/>
      <c r="CW36" s="123"/>
      <c r="CX36" s="123"/>
      <c r="CY36" s="123"/>
      <c r="CZ36" s="124"/>
      <c r="DA36" s="150"/>
      <c r="DB36" s="151"/>
      <c r="DC36" s="151"/>
      <c r="DD36" s="151"/>
      <c r="DE36" s="151"/>
      <c r="DF36" s="151"/>
      <c r="DG36" s="152"/>
      <c r="DH36" s="125" t="str">
        <f>IF(GD36="","",SUM(GD36))</f>
        <v/>
      </c>
      <c r="DI36" s="125"/>
      <c r="DJ36" s="125"/>
      <c r="DK36" s="125"/>
      <c r="DL36" s="135"/>
      <c r="DM36" s="136"/>
      <c r="DN36" s="136"/>
      <c r="DO36" s="137"/>
      <c r="DP36" s="120" t="str">
        <f t="shared" si="51"/>
        <v/>
      </c>
      <c r="DQ36" s="121"/>
      <c r="DR36" s="121"/>
      <c r="DS36" s="121"/>
      <c r="DT36" s="121"/>
      <c r="DU36" s="121"/>
      <c r="DV36" s="145"/>
      <c r="DW36" s="120" t="str">
        <f>IF($DH36="","",IF(未就学児!F7="",ROUNDDOWN(SUM($CM36)*SUM($DH36)/12,0),(ROUNDDOWN(SUM($CM36)*SUM($DH36)/12,0))*0.5))</f>
        <v/>
      </c>
      <c r="DX36" s="121"/>
      <c r="DY36" s="121"/>
      <c r="DZ36" s="121"/>
      <c r="EA36" s="121"/>
      <c r="EB36" s="121"/>
      <c r="EC36" s="145"/>
      <c r="ED36" s="150"/>
      <c r="EE36" s="151"/>
      <c r="EF36" s="151"/>
      <c r="EG36" s="151"/>
      <c r="EH36" s="151"/>
      <c r="EI36" s="151"/>
      <c r="EJ36" s="152"/>
      <c r="EK36" s="114" t="str">
        <f>IF(未就学児!$F7=1,"←未就学児","")</f>
        <v/>
      </c>
      <c r="EL36" s="115"/>
      <c r="EM36" s="115"/>
      <c r="EN36" s="115"/>
      <c r="EO36" s="115"/>
      <c r="EP36" s="115"/>
      <c r="ET36" s="213" t="str">
        <f>IF(ME15="","",IF(ME15&lt;75,IF(HI36="○","○",""),""))</f>
        <v/>
      </c>
      <c r="EU36" s="214"/>
      <c r="EV36" s="215"/>
      <c r="EW36" s="213" t="str">
        <f>IF(MH15="","",IF(MH15&lt;75,IF(HL36="○","○",""),""))</f>
        <v/>
      </c>
      <c r="EX36" s="214"/>
      <c r="EY36" s="215"/>
      <c r="EZ36" s="213" t="str">
        <f>IF(MK15="","",IF(MK15&lt;75,IF(HO36="○","○",""),""))</f>
        <v/>
      </c>
      <c r="FA36" s="214"/>
      <c r="FB36" s="215"/>
      <c r="FC36" s="213" t="str">
        <f>IF(MN15="","",IF(MN15&lt;75,IF(HR36="○","○",""),""))</f>
        <v/>
      </c>
      <c r="FD36" s="214"/>
      <c r="FE36" s="215"/>
      <c r="FF36" s="213" t="str">
        <f>IF(MQ15="","",IF(MQ15&lt;75,IF(HU36="○","○",""),""))</f>
        <v/>
      </c>
      <c r="FG36" s="214"/>
      <c r="FH36" s="215"/>
      <c r="FI36" s="213" t="str">
        <f>IF(MT15="","",IF(MT15&lt;75,IF(HX36="○","○",""),""))</f>
        <v/>
      </c>
      <c r="FJ36" s="214"/>
      <c r="FK36" s="215"/>
      <c r="FL36" s="213" t="str">
        <f>IF(MW15="","",IF(MW15&lt;75,IF(IA36="○","○",""),""))</f>
        <v/>
      </c>
      <c r="FM36" s="214"/>
      <c r="FN36" s="215"/>
      <c r="FO36" s="213" t="str">
        <f>IF(MZ15="","",IF(MZ15&lt;75,IF(ID36="○","○",""),""))</f>
        <v/>
      </c>
      <c r="FP36" s="214"/>
      <c r="FQ36" s="215"/>
      <c r="FR36" s="213" t="str">
        <f>IF(NC15="","",IF(NC15&lt;75,IF(IG36="○","○",""),""))</f>
        <v/>
      </c>
      <c r="FS36" s="214"/>
      <c r="FT36" s="215"/>
      <c r="FU36" s="213" t="str">
        <f>IF(NF15="","",IF(NF15&lt;75,IF(IJ36="○","○",""),""))</f>
        <v/>
      </c>
      <c r="FV36" s="214"/>
      <c r="FW36" s="215"/>
      <c r="FX36" s="213" t="str">
        <f>IF(NI15="","",IF(NI15&lt;75,IF(IM36="○","○",""),""))</f>
        <v/>
      </c>
      <c r="FY36" s="214"/>
      <c r="FZ36" s="215"/>
      <c r="GA36" s="213" t="str">
        <f>IF(NL15="","",IF(NL15&lt;75,IF(IP36="○","○",""),""))</f>
        <v/>
      </c>
      <c r="GB36" s="214"/>
      <c r="GC36" s="215"/>
      <c r="GD36" s="170" t="str">
        <f>IF(COUNTIF(ET36:GC36,"○")=0,"",COUNTIF(ET36:GC36,"○"))</f>
        <v/>
      </c>
      <c r="GE36" s="170"/>
      <c r="GF36" s="170"/>
      <c r="GG36" s="170"/>
      <c r="GH36" s="354" t="str">
        <f t="shared" si="52"/>
        <v/>
      </c>
      <c r="GI36" s="354"/>
      <c r="GJ36" s="354"/>
      <c r="GK36" s="354"/>
      <c r="GL36" s="354"/>
      <c r="GM36" s="354"/>
      <c r="GN36" s="354"/>
      <c r="GO36" s="354"/>
      <c r="GP36" s="354"/>
      <c r="GQ36" s="354"/>
      <c r="GR36" s="354"/>
      <c r="GS36" s="354"/>
      <c r="GT36" s="354"/>
      <c r="GU36" s="354"/>
      <c r="GV36" s="354"/>
      <c r="GW36" s="354"/>
      <c r="GX36" s="354"/>
      <c r="GY36" s="354"/>
      <c r="GZ36" s="354"/>
      <c r="HA36" s="354"/>
      <c r="HB36" s="354"/>
      <c r="HC36" s="354"/>
      <c r="HD36" s="354"/>
      <c r="HE36" s="354"/>
      <c r="HF36" s="354"/>
      <c r="HI36" s="194" t="str">
        <f>IF(ME15="","",IF($NW15&gt;HI$34,"○",""))</f>
        <v/>
      </c>
      <c r="HJ36" s="195"/>
      <c r="HK36" s="196"/>
      <c r="HL36" s="194" t="str">
        <f>IF(MH15="","",IF($NW15&gt;HL$34,"○",""))</f>
        <v/>
      </c>
      <c r="HM36" s="195"/>
      <c r="HN36" s="196"/>
      <c r="HO36" s="194" t="str">
        <f>IF(MK15="","",IF($NW15&gt;HO$34,"○",""))</f>
        <v/>
      </c>
      <c r="HP36" s="195"/>
      <c r="HQ36" s="196"/>
      <c r="HR36" s="194" t="str">
        <f>IF(MN15="","",IF($NW15&gt;HR$34,"○",""))</f>
        <v/>
      </c>
      <c r="HS36" s="195"/>
      <c r="HT36" s="196"/>
      <c r="HU36" s="194" t="str">
        <f>IF(MQ15="","",IF($NW15&gt;HU$34,"○",""))</f>
        <v/>
      </c>
      <c r="HV36" s="195"/>
      <c r="HW36" s="196"/>
      <c r="HX36" s="194" t="str">
        <f>IF(MT15="","",IF($NW15&gt;HX$34,"○",""))</f>
        <v/>
      </c>
      <c r="HY36" s="195"/>
      <c r="HZ36" s="196"/>
      <c r="IA36" s="194" t="str">
        <f>IF(MW15="","",IF($NW15&gt;IA$34,"○",""))</f>
        <v/>
      </c>
      <c r="IB36" s="195"/>
      <c r="IC36" s="196"/>
      <c r="ID36" s="194" t="str">
        <f>IF(MZ15="","",IF($NW15&gt;ID$34,"○",""))</f>
        <v/>
      </c>
      <c r="IE36" s="195"/>
      <c r="IF36" s="196"/>
      <c r="IG36" s="194" t="str">
        <f>IF(NC15="","",IF($NW15&gt;IG$34,"○",""))</f>
        <v/>
      </c>
      <c r="IH36" s="195"/>
      <c r="II36" s="196"/>
      <c r="IJ36" s="194" t="str">
        <f>IF(NF15="","",IF($NW15&gt;IJ$34,"○",""))</f>
        <v/>
      </c>
      <c r="IK36" s="195"/>
      <c r="IL36" s="196"/>
      <c r="IM36" s="194" t="str">
        <f>IF(NI15="","",IF($NW15&gt;IM$34,"○",""))</f>
        <v/>
      </c>
      <c r="IN36" s="195"/>
      <c r="IO36" s="196"/>
      <c r="IP36" s="194" t="str">
        <f>IF(NL15="","",IF($NW15&gt;IP$34,"○",""))</f>
        <v/>
      </c>
      <c r="IQ36" s="195"/>
      <c r="IR36" s="196"/>
    </row>
    <row r="37" spans="2:252" ht="21" hidden="1" customHeight="1" x14ac:dyDescent="0.15">
      <c r="B37" s="162">
        <v>3</v>
      </c>
      <c r="C37" s="163"/>
      <c r="D37" s="315" t="str">
        <f t="shared" si="39"/>
        <v/>
      </c>
      <c r="E37" s="315"/>
      <c r="F37" s="315"/>
      <c r="G37" s="315"/>
      <c r="H37" s="315"/>
      <c r="I37" s="315"/>
      <c r="J37" s="315"/>
      <c r="K37" s="316" t="str">
        <f t="shared" si="40"/>
        <v/>
      </c>
      <c r="L37" s="316"/>
      <c r="M37" s="316"/>
      <c r="N37" s="316"/>
      <c r="O37" s="316"/>
      <c r="P37" s="316"/>
      <c r="Q37" s="316"/>
      <c r="R37" s="125" t="str">
        <f t="shared" si="41"/>
        <v/>
      </c>
      <c r="S37" s="125"/>
      <c r="T37" s="125"/>
      <c r="U37" s="317" t="str">
        <f t="shared" si="42"/>
        <v/>
      </c>
      <c r="V37" s="317"/>
      <c r="W37" s="317"/>
      <c r="X37" s="317"/>
      <c r="Y37" s="317"/>
      <c r="Z37" s="317"/>
      <c r="AA37" s="317"/>
      <c r="AB37" s="317" t="str">
        <f>IF($DH37="","",IF($U37="","",基礎控除!H5))</f>
        <v/>
      </c>
      <c r="AC37" s="317"/>
      <c r="AD37" s="317"/>
      <c r="AE37" s="317"/>
      <c r="AF37" s="317"/>
      <c r="AG37" s="317"/>
      <c r="AH37" s="317"/>
      <c r="AI37" s="317" t="str">
        <f t="shared" si="43"/>
        <v/>
      </c>
      <c r="AJ37" s="317"/>
      <c r="AK37" s="317"/>
      <c r="AL37" s="317"/>
      <c r="AM37" s="317"/>
      <c r="AN37" s="317"/>
      <c r="AO37" s="317"/>
      <c r="AP37" s="120" t="str">
        <f t="shared" si="44"/>
        <v/>
      </c>
      <c r="AQ37" s="121"/>
      <c r="AR37" s="121"/>
      <c r="AS37" s="121"/>
      <c r="AT37" s="121"/>
      <c r="AU37" s="121"/>
      <c r="AV37" s="145"/>
      <c r="AW37" s="120" t="str">
        <f t="shared" si="45"/>
        <v/>
      </c>
      <c r="AX37" s="121"/>
      <c r="AY37" s="121"/>
      <c r="AZ37" s="121"/>
      <c r="BA37" s="121"/>
      <c r="BB37" s="121"/>
      <c r="BC37" s="121"/>
      <c r="BD37" s="122" t="str">
        <f t="shared" si="46"/>
        <v/>
      </c>
      <c r="BE37" s="123"/>
      <c r="BF37" s="123"/>
      <c r="BG37" s="123"/>
      <c r="BH37" s="123"/>
      <c r="BI37" s="123"/>
      <c r="BJ37" s="124"/>
      <c r="BK37" s="150"/>
      <c r="BL37" s="151"/>
      <c r="BM37" s="151"/>
      <c r="BN37" s="151"/>
      <c r="BO37" s="151"/>
      <c r="BP37" s="151"/>
      <c r="BQ37" s="152"/>
      <c r="BR37" s="120" t="str">
        <f t="shared" si="47"/>
        <v/>
      </c>
      <c r="BS37" s="121"/>
      <c r="BT37" s="121"/>
      <c r="BU37" s="121"/>
      <c r="BV37" s="121"/>
      <c r="BW37" s="121"/>
      <c r="BX37" s="145"/>
      <c r="BY37" s="146"/>
      <c r="BZ37" s="146"/>
      <c r="CA37" s="146"/>
      <c r="CB37" s="146"/>
      <c r="CC37" s="146"/>
      <c r="CD37" s="146"/>
      <c r="CE37" s="146"/>
      <c r="CF37" s="120" t="str">
        <f t="shared" si="48"/>
        <v/>
      </c>
      <c r="CG37" s="121"/>
      <c r="CH37" s="121"/>
      <c r="CI37" s="121"/>
      <c r="CJ37" s="121"/>
      <c r="CK37" s="121"/>
      <c r="CL37" s="145"/>
      <c r="CM37" s="120" t="str">
        <f t="shared" si="49"/>
        <v/>
      </c>
      <c r="CN37" s="121"/>
      <c r="CO37" s="121"/>
      <c r="CP37" s="121"/>
      <c r="CQ37" s="121"/>
      <c r="CR37" s="121"/>
      <c r="CS37" s="121"/>
      <c r="CT37" s="122" t="str">
        <f t="shared" si="50"/>
        <v/>
      </c>
      <c r="CU37" s="123"/>
      <c r="CV37" s="123"/>
      <c r="CW37" s="123"/>
      <c r="CX37" s="123"/>
      <c r="CY37" s="123"/>
      <c r="CZ37" s="124"/>
      <c r="DA37" s="150"/>
      <c r="DB37" s="151"/>
      <c r="DC37" s="151"/>
      <c r="DD37" s="151"/>
      <c r="DE37" s="151"/>
      <c r="DF37" s="151"/>
      <c r="DG37" s="152"/>
      <c r="DH37" s="125" t="str">
        <f t="shared" ref="DH37:DH44" si="53">IF(GD37="","",SUM(GD37))</f>
        <v/>
      </c>
      <c r="DI37" s="125"/>
      <c r="DJ37" s="125"/>
      <c r="DK37" s="125"/>
      <c r="DL37" s="135"/>
      <c r="DM37" s="136"/>
      <c r="DN37" s="136"/>
      <c r="DO37" s="137"/>
      <c r="DP37" s="120" t="str">
        <f t="shared" si="51"/>
        <v/>
      </c>
      <c r="DQ37" s="121"/>
      <c r="DR37" s="121"/>
      <c r="DS37" s="121"/>
      <c r="DT37" s="121"/>
      <c r="DU37" s="121"/>
      <c r="DV37" s="145"/>
      <c r="DW37" s="120" t="str">
        <f>IF($DH37="","",IF(未就学児!F8="",ROUNDDOWN(SUM($CM37)*SUM($DH37)/12,0),(ROUNDDOWN(SUM($CM37)*SUM($DH37)/12,0))*0.5))</f>
        <v/>
      </c>
      <c r="DX37" s="121"/>
      <c r="DY37" s="121"/>
      <c r="DZ37" s="121"/>
      <c r="EA37" s="121"/>
      <c r="EB37" s="121"/>
      <c r="EC37" s="145"/>
      <c r="ED37" s="150"/>
      <c r="EE37" s="151"/>
      <c r="EF37" s="151"/>
      <c r="EG37" s="151"/>
      <c r="EH37" s="151"/>
      <c r="EI37" s="151"/>
      <c r="EJ37" s="152"/>
      <c r="EK37" s="114" t="str">
        <f>IF(未就学児!$F8=1,"←未就学児","")</f>
        <v/>
      </c>
      <c r="EL37" s="115"/>
      <c r="EM37" s="115"/>
      <c r="EN37" s="115"/>
      <c r="EO37" s="115"/>
      <c r="EP37" s="115"/>
      <c r="ET37" s="213" t="str">
        <f t="shared" ref="ET37:ET44" si="54">IF(ME16="","",IF(ME16&lt;75,IF(HI37="○","○",""),""))</f>
        <v/>
      </c>
      <c r="EU37" s="214"/>
      <c r="EV37" s="215"/>
      <c r="EW37" s="213" t="str">
        <f t="shared" ref="EW37:EW44" si="55">IF(MH16="","",IF(MH16&lt;75,IF(HL37="○","○",""),""))</f>
        <v/>
      </c>
      <c r="EX37" s="214"/>
      <c r="EY37" s="215"/>
      <c r="EZ37" s="213" t="str">
        <f t="shared" ref="EZ37:EZ44" si="56">IF(MK16="","",IF(MK16&lt;75,IF(HO37="○","○",""),""))</f>
        <v/>
      </c>
      <c r="FA37" s="214"/>
      <c r="FB37" s="215"/>
      <c r="FC37" s="213" t="str">
        <f t="shared" ref="FC37:FC44" si="57">IF(MN16="","",IF(MN16&lt;75,IF(HR37="○","○",""),""))</f>
        <v/>
      </c>
      <c r="FD37" s="214"/>
      <c r="FE37" s="215"/>
      <c r="FF37" s="213" t="str">
        <f t="shared" ref="FF37:FF44" si="58">IF(MQ16="","",IF(MQ16&lt;75,IF(HU37="○","○",""),""))</f>
        <v/>
      </c>
      <c r="FG37" s="214"/>
      <c r="FH37" s="215"/>
      <c r="FI37" s="213" t="str">
        <f t="shared" ref="FI37:FI44" si="59">IF(MT16="","",IF(MT16&lt;75,IF(HX37="○","○",""),""))</f>
        <v/>
      </c>
      <c r="FJ37" s="214"/>
      <c r="FK37" s="215"/>
      <c r="FL37" s="213" t="str">
        <f t="shared" ref="FL37:FL44" si="60">IF(MW16="","",IF(MW16&lt;75,IF(IA37="○","○",""),""))</f>
        <v/>
      </c>
      <c r="FM37" s="214"/>
      <c r="FN37" s="215"/>
      <c r="FO37" s="213" t="str">
        <f t="shared" ref="FO37:FO44" si="61">IF(MZ16="","",IF(MZ16&lt;75,IF(ID37="○","○",""),""))</f>
        <v/>
      </c>
      <c r="FP37" s="214"/>
      <c r="FQ37" s="215"/>
      <c r="FR37" s="213" t="str">
        <f t="shared" ref="FR37:FR44" si="62">IF(NC16="","",IF(NC16&lt;75,IF(IG37="○","○",""),""))</f>
        <v/>
      </c>
      <c r="FS37" s="214"/>
      <c r="FT37" s="215"/>
      <c r="FU37" s="213" t="str">
        <f t="shared" ref="FU37:FU44" si="63">IF(NF16="","",IF(NF16&lt;75,IF(IJ37="○","○",""),""))</f>
        <v/>
      </c>
      <c r="FV37" s="214"/>
      <c r="FW37" s="215"/>
      <c r="FX37" s="213" t="str">
        <f t="shared" ref="FX37:FX44" si="64">IF(NI16="","",IF(NI16&lt;75,IF(IM37="○","○",""),""))</f>
        <v/>
      </c>
      <c r="FY37" s="214"/>
      <c r="FZ37" s="215"/>
      <c r="GA37" s="213" t="str">
        <f t="shared" ref="GA37:GA44" si="65">IF(NL16="","",IF(NL16&lt;75,IF(IP37="○","○",""),""))</f>
        <v/>
      </c>
      <c r="GB37" s="214"/>
      <c r="GC37" s="215"/>
      <c r="GD37" s="170" t="str">
        <f t="shared" ref="GD37:GD44" si="66">IF(COUNTIF(ET37:GC37,"○")=0,"",COUNTIF(ET37:GC37,"○"))</f>
        <v/>
      </c>
      <c r="GE37" s="170"/>
      <c r="GF37" s="170"/>
      <c r="GG37" s="170"/>
      <c r="GH37" s="354" t="str">
        <f t="shared" si="52"/>
        <v/>
      </c>
      <c r="GI37" s="354"/>
      <c r="GJ37" s="354"/>
      <c r="GK37" s="354"/>
      <c r="GL37" s="354"/>
      <c r="GM37" s="354"/>
      <c r="GN37" s="354"/>
      <c r="GO37" s="354"/>
      <c r="GP37" s="354"/>
      <c r="GQ37" s="354"/>
      <c r="GR37" s="354"/>
      <c r="GS37" s="354"/>
      <c r="GT37" s="354"/>
      <c r="GU37" s="354"/>
      <c r="GV37" s="354"/>
      <c r="GW37" s="354"/>
      <c r="GX37" s="354"/>
      <c r="GY37" s="354"/>
      <c r="GZ37" s="354"/>
      <c r="HA37" s="354"/>
      <c r="HB37" s="354"/>
      <c r="HC37" s="354"/>
      <c r="HD37" s="354"/>
      <c r="HE37" s="354"/>
      <c r="HF37" s="354"/>
      <c r="HI37" s="194" t="str">
        <f t="shared" ref="HI37:HI44" si="67">IF(ME16="","",IF($NW16&gt;HI$34,"○",""))</f>
        <v/>
      </c>
      <c r="HJ37" s="195"/>
      <c r="HK37" s="196"/>
      <c r="HL37" s="194" t="str">
        <f t="shared" ref="HL37:HL44" si="68">IF(MH16="","",IF($NW16&gt;HL$34,"○",""))</f>
        <v/>
      </c>
      <c r="HM37" s="195"/>
      <c r="HN37" s="196"/>
      <c r="HO37" s="194" t="str">
        <f t="shared" ref="HO37:HO44" si="69">IF(MK16="","",IF($NW16&gt;HO$34,"○",""))</f>
        <v/>
      </c>
      <c r="HP37" s="195"/>
      <c r="HQ37" s="196"/>
      <c r="HR37" s="194" t="str">
        <f t="shared" ref="HR37:HR44" si="70">IF(MN16="","",IF($NW16&gt;HR$34,"○",""))</f>
        <v/>
      </c>
      <c r="HS37" s="195"/>
      <c r="HT37" s="196"/>
      <c r="HU37" s="194" t="str">
        <f t="shared" ref="HU37:HU44" si="71">IF(MQ16="","",IF($NW16&gt;HU$34,"○",""))</f>
        <v/>
      </c>
      <c r="HV37" s="195"/>
      <c r="HW37" s="196"/>
      <c r="HX37" s="194" t="str">
        <f t="shared" ref="HX37:HX44" si="72">IF(MT16="","",IF($NW16&gt;HX$34,"○",""))</f>
        <v/>
      </c>
      <c r="HY37" s="195"/>
      <c r="HZ37" s="196"/>
      <c r="IA37" s="194" t="str">
        <f t="shared" ref="IA37:IA44" si="73">IF(MW16="","",IF($NW16&gt;IA$34,"○",""))</f>
        <v/>
      </c>
      <c r="IB37" s="195"/>
      <c r="IC37" s="196"/>
      <c r="ID37" s="194" t="str">
        <f t="shared" ref="ID37:ID44" si="74">IF(MZ16="","",IF($NW16&gt;ID$34,"○",""))</f>
        <v/>
      </c>
      <c r="IE37" s="195"/>
      <c r="IF37" s="196"/>
      <c r="IG37" s="194" t="str">
        <f t="shared" ref="IG37:IG44" si="75">IF(NC16="","",IF($NW16&gt;IG$34,"○",""))</f>
        <v/>
      </c>
      <c r="IH37" s="195"/>
      <c r="II37" s="196"/>
      <c r="IJ37" s="194" t="str">
        <f t="shared" ref="IJ37:IJ44" si="76">IF(NF16="","",IF($NW16&gt;IJ$34,"○",""))</f>
        <v/>
      </c>
      <c r="IK37" s="195"/>
      <c r="IL37" s="196"/>
      <c r="IM37" s="194" t="str">
        <f t="shared" ref="IM37:IM44" si="77">IF(NI16="","",IF($NW16&gt;IM$34,"○",""))</f>
        <v/>
      </c>
      <c r="IN37" s="195"/>
      <c r="IO37" s="196"/>
      <c r="IP37" s="194" t="str">
        <f t="shared" ref="IP37:IP44" si="78">IF(NL16="","",IF($NW16&gt;IP$34,"○",""))</f>
        <v/>
      </c>
      <c r="IQ37" s="195"/>
      <c r="IR37" s="196"/>
    </row>
    <row r="38" spans="2:252" ht="21" hidden="1" customHeight="1" x14ac:dyDescent="0.15">
      <c r="B38" s="162">
        <v>4</v>
      </c>
      <c r="C38" s="163"/>
      <c r="D38" s="315" t="str">
        <f t="shared" si="39"/>
        <v/>
      </c>
      <c r="E38" s="315"/>
      <c r="F38" s="315"/>
      <c r="G38" s="315"/>
      <c r="H38" s="315"/>
      <c r="I38" s="315"/>
      <c r="J38" s="315"/>
      <c r="K38" s="316" t="str">
        <f t="shared" si="40"/>
        <v/>
      </c>
      <c r="L38" s="316"/>
      <c r="M38" s="316"/>
      <c r="N38" s="316"/>
      <c r="O38" s="316"/>
      <c r="P38" s="316"/>
      <c r="Q38" s="316"/>
      <c r="R38" s="125" t="str">
        <f t="shared" si="41"/>
        <v/>
      </c>
      <c r="S38" s="125"/>
      <c r="T38" s="125"/>
      <c r="U38" s="317" t="str">
        <f t="shared" si="42"/>
        <v/>
      </c>
      <c r="V38" s="317"/>
      <c r="W38" s="317"/>
      <c r="X38" s="317"/>
      <c r="Y38" s="317"/>
      <c r="Z38" s="317"/>
      <c r="AA38" s="317"/>
      <c r="AB38" s="317" t="str">
        <f>IF($DH38="","",IF($U38="","",基礎控除!H6))</f>
        <v/>
      </c>
      <c r="AC38" s="317"/>
      <c r="AD38" s="317"/>
      <c r="AE38" s="317"/>
      <c r="AF38" s="317"/>
      <c r="AG38" s="317"/>
      <c r="AH38" s="317"/>
      <c r="AI38" s="317" t="str">
        <f t="shared" si="43"/>
        <v/>
      </c>
      <c r="AJ38" s="317"/>
      <c r="AK38" s="317"/>
      <c r="AL38" s="317"/>
      <c r="AM38" s="317"/>
      <c r="AN38" s="317"/>
      <c r="AO38" s="317"/>
      <c r="AP38" s="120" t="str">
        <f t="shared" si="44"/>
        <v/>
      </c>
      <c r="AQ38" s="121"/>
      <c r="AR38" s="121"/>
      <c r="AS38" s="121"/>
      <c r="AT38" s="121"/>
      <c r="AU38" s="121"/>
      <c r="AV38" s="145"/>
      <c r="AW38" s="120" t="str">
        <f t="shared" si="45"/>
        <v/>
      </c>
      <c r="AX38" s="121"/>
      <c r="AY38" s="121"/>
      <c r="AZ38" s="121"/>
      <c r="BA38" s="121"/>
      <c r="BB38" s="121"/>
      <c r="BC38" s="121"/>
      <c r="BD38" s="122" t="str">
        <f t="shared" si="46"/>
        <v/>
      </c>
      <c r="BE38" s="123"/>
      <c r="BF38" s="123"/>
      <c r="BG38" s="123"/>
      <c r="BH38" s="123"/>
      <c r="BI38" s="123"/>
      <c r="BJ38" s="124"/>
      <c r="BK38" s="150"/>
      <c r="BL38" s="151"/>
      <c r="BM38" s="151"/>
      <c r="BN38" s="151"/>
      <c r="BO38" s="151"/>
      <c r="BP38" s="151"/>
      <c r="BQ38" s="152"/>
      <c r="BR38" s="120" t="str">
        <f t="shared" si="47"/>
        <v/>
      </c>
      <c r="BS38" s="121"/>
      <c r="BT38" s="121"/>
      <c r="BU38" s="121"/>
      <c r="BV38" s="121"/>
      <c r="BW38" s="121"/>
      <c r="BX38" s="145"/>
      <c r="BY38" s="146"/>
      <c r="BZ38" s="146"/>
      <c r="CA38" s="146"/>
      <c r="CB38" s="146"/>
      <c r="CC38" s="146"/>
      <c r="CD38" s="146"/>
      <c r="CE38" s="146"/>
      <c r="CF38" s="120" t="str">
        <f t="shared" si="48"/>
        <v/>
      </c>
      <c r="CG38" s="121"/>
      <c r="CH38" s="121"/>
      <c r="CI38" s="121"/>
      <c r="CJ38" s="121"/>
      <c r="CK38" s="121"/>
      <c r="CL38" s="145"/>
      <c r="CM38" s="120" t="str">
        <f t="shared" si="49"/>
        <v/>
      </c>
      <c r="CN38" s="121"/>
      <c r="CO38" s="121"/>
      <c r="CP38" s="121"/>
      <c r="CQ38" s="121"/>
      <c r="CR38" s="121"/>
      <c r="CS38" s="121"/>
      <c r="CT38" s="122" t="str">
        <f t="shared" si="50"/>
        <v/>
      </c>
      <c r="CU38" s="123"/>
      <c r="CV38" s="123"/>
      <c r="CW38" s="123"/>
      <c r="CX38" s="123"/>
      <c r="CY38" s="123"/>
      <c r="CZ38" s="124"/>
      <c r="DA38" s="150"/>
      <c r="DB38" s="151"/>
      <c r="DC38" s="151"/>
      <c r="DD38" s="151"/>
      <c r="DE38" s="151"/>
      <c r="DF38" s="151"/>
      <c r="DG38" s="152"/>
      <c r="DH38" s="125" t="str">
        <f t="shared" si="53"/>
        <v/>
      </c>
      <c r="DI38" s="125"/>
      <c r="DJ38" s="125"/>
      <c r="DK38" s="125"/>
      <c r="DL38" s="135"/>
      <c r="DM38" s="136"/>
      <c r="DN38" s="136"/>
      <c r="DO38" s="137"/>
      <c r="DP38" s="120" t="str">
        <f t="shared" si="51"/>
        <v/>
      </c>
      <c r="DQ38" s="121"/>
      <c r="DR38" s="121"/>
      <c r="DS38" s="121"/>
      <c r="DT38" s="121"/>
      <c r="DU38" s="121"/>
      <c r="DV38" s="145"/>
      <c r="DW38" s="120" t="str">
        <f>IF($DH38="","",IF(未就学児!F9="",ROUNDDOWN(SUM($CM38)*SUM($DH38)/12,0),(ROUNDDOWN(SUM($CM38)*SUM($DH38)/12,0))*0.5))</f>
        <v/>
      </c>
      <c r="DX38" s="121"/>
      <c r="DY38" s="121"/>
      <c r="DZ38" s="121"/>
      <c r="EA38" s="121"/>
      <c r="EB38" s="121"/>
      <c r="EC38" s="145"/>
      <c r="ED38" s="150"/>
      <c r="EE38" s="151"/>
      <c r="EF38" s="151"/>
      <c r="EG38" s="151"/>
      <c r="EH38" s="151"/>
      <c r="EI38" s="151"/>
      <c r="EJ38" s="152"/>
      <c r="EK38" s="114" t="str">
        <f>IF(未就学児!$F9=1,"←未就学児","")</f>
        <v/>
      </c>
      <c r="EL38" s="115"/>
      <c r="EM38" s="115"/>
      <c r="EN38" s="115"/>
      <c r="EO38" s="115"/>
      <c r="EP38" s="115"/>
      <c r="ET38" s="213" t="str">
        <f t="shared" si="54"/>
        <v/>
      </c>
      <c r="EU38" s="214"/>
      <c r="EV38" s="215"/>
      <c r="EW38" s="213" t="str">
        <f t="shared" si="55"/>
        <v/>
      </c>
      <c r="EX38" s="214"/>
      <c r="EY38" s="215"/>
      <c r="EZ38" s="213" t="str">
        <f t="shared" si="56"/>
        <v/>
      </c>
      <c r="FA38" s="214"/>
      <c r="FB38" s="215"/>
      <c r="FC38" s="213" t="str">
        <f t="shared" si="57"/>
        <v/>
      </c>
      <c r="FD38" s="214"/>
      <c r="FE38" s="215"/>
      <c r="FF38" s="213" t="str">
        <f t="shared" si="58"/>
        <v/>
      </c>
      <c r="FG38" s="214"/>
      <c r="FH38" s="215"/>
      <c r="FI38" s="213" t="str">
        <f t="shared" si="59"/>
        <v/>
      </c>
      <c r="FJ38" s="214"/>
      <c r="FK38" s="215"/>
      <c r="FL38" s="213" t="str">
        <f t="shared" si="60"/>
        <v/>
      </c>
      <c r="FM38" s="214"/>
      <c r="FN38" s="215"/>
      <c r="FO38" s="213" t="str">
        <f t="shared" si="61"/>
        <v/>
      </c>
      <c r="FP38" s="214"/>
      <c r="FQ38" s="215"/>
      <c r="FR38" s="213" t="str">
        <f t="shared" si="62"/>
        <v/>
      </c>
      <c r="FS38" s="214"/>
      <c r="FT38" s="215"/>
      <c r="FU38" s="213" t="str">
        <f t="shared" si="63"/>
        <v/>
      </c>
      <c r="FV38" s="214"/>
      <c r="FW38" s="215"/>
      <c r="FX38" s="213" t="str">
        <f t="shared" si="64"/>
        <v/>
      </c>
      <c r="FY38" s="214"/>
      <c r="FZ38" s="215"/>
      <c r="GA38" s="213" t="str">
        <f t="shared" si="65"/>
        <v/>
      </c>
      <c r="GB38" s="214"/>
      <c r="GC38" s="215"/>
      <c r="GD38" s="170" t="str">
        <f t="shared" si="66"/>
        <v/>
      </c>
      <c r="GE38" s="170"/>
      <c r="GF38" s="170"/>
      <c r="GG38" s="170"/>
      <c r="GH38" s="354" t="str">
        <f t="shared" si="52"/>
        <v/>
      </c>
      <c r="GI38" s="354"/>
      <c r="GJ38" s="354"/>
      <c r="GK38" s="354"/>
      <c r="GL38" s="354"/>
      <c r="GM38" s="354"/>
      <c r="GN38" s="354"/>
      <c r="GO38" s="354"/>
      <c r="GP38" s="354"/>
      <c r="GQ38" s="354"/>
      <c r="GR38" s="354"/>
      <c r="GS38" s="354"/>
      <c r="GT38" s="354"/>
      <c r="GU38" s="354"/>
      <c r="GV38" s="354"/>
      <c r="GW38" s="354"/>
      <c r="GX38" s="354"/>
      <c r="GY38" s="354"/>
      <c r="GZ38" s="354"/>
      <c r="HA38" s="354"/>
      <c r="HB38" s="354"/>
      <c r="HC38" s="354"/>
      <c r="HD38" s="354"/>
      <c r="HE38" s="354"/>
      <c r="HF38" s="354"/>
      <c r="HI38" s="194" t="str">
        <f t="shared" si="67"/>
        <v/>
      </c>
      <c r="HJ38" s="195"/>
      <c r="HK38" s="196"/>
      <c r="HL38" s="194" t="str">
        <f t="shared" si="68"/>
        <v/>
      </c>
      <c r="HM38" s="195"/>
      <c r="HN38" s="196"/>
      <c r="HO38" s="194" t="str">
        <f t="shared" si="69"/>
        <v/>
      </c>
      <c r="HP38" s="195"/>
      <c r="HQ38" s="196"/>
      <c r="HR38" s="194" t="str">
        <f t="shared" si="70"/>
        <v/>
      </c>
      <c r="HS38" s="195"/>
      <c r="HT38" s="196"/>
      <c r="HU38" s="194" t="str">
        <f t="shared" si="71"/>
        <v/>
      </c>
      <c r="HV38" s="195"/>
      <c r="HW38" s="196"/>
      <c r="HX38" s="194" t="str">
        <f t="shared" si="72"/>
        <v/>
      </c>
      <c r="HY38" s="195"/>
      <c r="HZ38" s="196"/>
      <c r="IA38" s="194" t="str">
        <f t="shared" si="73"/>
        <v/>
      </c>
      <c r="IB38" s="195"/>
      <c r="IC38" s="196"/>
      <c r="ID38" s="194" t="str">
        <f t="shared" si="74"/>
        <v/>
      </c>
      <c r="IE38" s="195"/>
      <c r="IF38" s="196"/>
      <c r="IG38" s="194" t="str">
        <f t="shared" si="75"/>
        <v/>
      </c>
      <c r="IH38" s="195"/>
      <c r="II38" s="196"/>
      <c r="IJ38" s="194" t="str">
        <f t="shared" si="76"/>
        <v/>
      </c>
      <c r="IK38" s="195"/>
      <c r="IL38" s="196"/>
      <c r="IM38" s="194" t="str">
        <f t="shared" si="77"/>
        <v/>
      </c>
      <c r="IN38" s="195"/>
      <c r="IO38" s="196"/>
      <c r="IP38" s="194" t="str">
        <f t="shared" si="78"/>
        <v/>
      </c>
      <c r="IQ38" s="195"/>
      <c r="IR38" s="196"/>
    </row>
    <row r="39" spans="2:252" ht="21" hidden="1" customHeight="1" x14ac:dyDescent="0.15">
      <c r="B39" s="162">
        <v>5</v>
      </c>
      <c r="C39" s="163"/>
      <c r="D39" s="315" t="str">
        <f t="shared" si="39"/>
        <v/>
      </c>
      <c r="E39" s="315"/>
      <c r="F39" s="315"/>
      <c r="G39" s="315"/>
      <c r="H39" s="315"/>
      <c r="I39" s="315"/>
      <c r="J39" s="315"/>
      <c r="K39" s="316" t="str">
        <f t="shared" si="40"/>
        <v/>
      </c>
      <c r="L39" s="316"/>
      <c r="M39" s="316"/>
      <c r="N39" s="316"/>
      <c r="O39" s="316"/>
      <c r="P39" s="316"/>
      <c r="Q39" s="316"/>
      <c r="R39" s="125" t="str">
        <f t="shared" si="41"/>
        <v/>
      </c>
      <c r="S39" s="125"/>
      <c r="T39" s="125"/>
      <c r="U39" s="317" t="str">
        <f t="shared" si="42"/>
        <v/>
      </c>
      <c r="V39" s="317"/>
      <c r="W39" s="317"/>
      <c r="X39" s="317"/>
      <c r="Y39" s="317"/>
      <c r="Z39" s="317"/>
      <c r="AA39" s="317"/>
      <c r="AB39" s="317" t="str">
        <f>IF($DH39="","",IF($U39="","",基礎控除!H7))</f>
        <v/>
      </c>
      <c r="AC39" s="317"/>
      <c r="AD39" s="317"/>
      <c r="AE39" s="317"/>
      <c r="AF39" s="317"/>
      <c r="AG39" s="317"/>
      <c r="AH39" s="317"/>
      <c r="AI39" s="317" t="str">
        <f t="shared" si="43"/>
        <v/>
      </c>
      <c r="AJ39" s="317"/>
      <c r="AK39" s="317"/>
      <c r="AL39" s="317"/>
      <c r="AM39" s="317"/>
      <c r="AN39" s="317"/>
      <c r="AO39" s="317"/>
      <c r="AP39" s="120" t="str">
        <f t="shared" si="44"/>
        <v/>
      </c>
      <c r="AQ39" s="121"/>
      <c r="AR39" s="121"/>
      <c r="AS39" s="121"/>
      <c r="AT39" s="121"/>
      <c r="AU39" s="121"/>
      <c r="AV39" s="145"/>
      <c r="AW39" s="120" t="str">
        <f t="shared" si="45"/>
        <v/>
      </c>
      <c r="AX39" s="121"/>
      <c r="AY39" s="121"/>
      <c r="AZ39" s="121"/>
      <c r="BA39" s="121"/>
      <c r="BB39" s="121"/>
      <c r="BC39" s="121"/>
      <c r="BD39" s="122" t="str">
        <f t="shared" si="46"/>
        <v/>
      </c>
      <c r="BE39" s="123"/>
      <c r="BF39" s="123"/>
      <c r="BG39" s="123"/>
      <c r="BH39" s="123"/>
      <c r="BI39" s="123"/>
      <c r="BJ39" s="124"/>
      <c r="BK39" s="150"/>
      <c r="BL39" s="151"/>
      <c r="BM39" s="151"/>
      <c r="BN39" s="151"/>
      <c r="BO39" s="151"/>
      <c r="BP39" s="151"/>
      <c r="BQ39" s="152"/>
      <c r="BR39" s="120" t="str">
        <f t="shared" si="47"/>
        <v/>
      </c>
      <c r="BS39" s="121"/>
      <c r="BT39" s="121"/>
      <c r="BU39" s="121"/>
      <c r="BV39" s="121"/>
      <c r="BW39" s="121"/>
      <c r="BX39" s="145"/>
      <c r="BY39" s="146"/>
      <c r="BZ39" s="146"/>
      <c r="CA39" s="146"/>
      <c r="CB39" s="146"/>
      <c r="CC39" s="146"/>
      <c r="CD39" s="146"/>
      <c r="CE39" s="146"/>
      <c r="CF39" s="120" t="str">
        <f t="shared" si="48"/>
        <v/>
      </c>
      <c r="CG39" s="121"/>
      <c r="CH39" s="121"/>
      <c r="CI39" s="121"/>
      <c r="CJ39" s="121"/>
      <c r="CK39" s="121"/>
      <c r="CL39" s="145"/>
      <c r="CM39" s="120" t="str">
        <f t="shared" si="49"/>
        <v/>
      </c>
      <c r="CN39" s="121"/>
      <c r="CO39" s="121"/>
      <c r="CP39" s="121"/>
      <c r="CQ39" s="121"/>
      <c r="CR39" s="121"/>
      <c r="CS39" s="121"/>
      <c r="CT39" s="122" t="str">
        <f t="shared" si="50"/>
        <v/>
      </c>
      <c r="CU39" s="123"/>
      <c r="CV39" s="123"/>
      <c r="CW39" s="123"/>
      <c r="CX39" s="123"/>
      <c r="CY39" s="123"/>
      <c r="CZ39" s="124"/>
      <c r="DA39" s="150"/>
      <c r="DB39" s="151"/>
      <c r="DC39" s="151"/>
      <c r="DD39" s="151"/>
      <c r="DE39" s="151"/>
      <c r="DF39" s="151"/>
      <c r="DG39" s="152"/>
      <c r="DH39" s="125" t="str">
        <f t="shared" si="53"/>
        <v/>
      </c>
      <c r="DI39" s="125"/>
      <c r="DJ39" s="125"/>
      <c r="DK39" s="125"/>
      <c r="DL39" s="135"/>
      <c r="DM39" s="136"/>
      <c r="DN39" s="136"/>
      <c r="DO39" s="137"/>
      <c r="DP39" s="120" t="str">
        <f t="shared" si="51"/>
        <v/>
      </c>
      <c r="DQ39" s="121"/>
      <c r="DR39" s="121"/>
      <c r="DS39" s="121"/>
      <c r="DT39" s="121"/>
      <c r="DU39" s="121"/>
      <c r="DV39" s="145"/>
      <c r="DW39" s="120" t="str">
        <f>IF($DH39="","",IF(未就学児!F10="",ROUNDDOWN(SUM($CM39)*SUM($DH39)/12,0),(ROUNDDOWN(SUM($CM39)*SUM($DH39)/12,0))*0.5))</f>
        <v/>
      </c>
      <c r="DX39" s="121"/>
      <c r="DY39" s="121"/>
      <c r="DZ39" s="121"/>
      <c r="EA39" s="121"/>
      <c r="EB39" s="121"/>
      <c r="EC39" s="145"/>
      <c r="ED39" s="150"/>
      <c r="EE39" s="151"/>
      <c r="EF39" s="151"/>
      <c r="EG39" s="151"/>
      <c r="EH39" s="151"/>
      <c r="EI39" s="151"/>
      <c r="EJ39" s="152"/>
      <c r="EK39" s="114" t="str">
        <f>IF(未就学児!$F10=1,"←未就学児","")</f>
        <v/>
      </c>
      <c r="EL39" s="115"/>
      <c r="EM39" s="115"/>
      <c r="EN39" s="115"/>
      <c r="EO39" s="115"/>
      <c r="EP39" s="115"/>
      <c r="ET39" s="213" t="str">
        <f t="shared" si="54"/>
        <v/>
      </c>
      <c r="EU39" s="214"/>
      <c r="EV39" s="215"/>
      <c r="EW39" s="213" t="str">
        <f t="shared" si="55"/>
        <v/>
      </c>
      <c r="EX39" s="214"/>
      <c r="EY39" s="215"/>
      <c r="EZ39" s="213" t="str">
        <f t="shared" si="56"/>
        <v/>
      </c>
      <c r="FA39" s="214"/>
      <c r="FB39" s="215"/>
      <c r="FC39" s="213" t="str">
        <f t="shared" si="57"/>
        <v/>
      </c>
      <c r="FD39" s="214"/>
      <c r="FE39" s="215"/>
      <c r="FF39" s="213" t="str">
        <f t="shared" si="58"/>
        <v/>
      </c>
      <c r="FG39" s="214"/>
      <c r="FH39" s="215"/>
      <c r="FI39" s="213" t="str">
        <f t="shared" si="59"/>
        <v/>
      </c>
      <c r="FJ39" s="214"/>
      <c r="FK39" s="215"/>
      <c r="FL39" s="213" t="str">
        <f t="shared" si="60"/>
        <v/>
      </c>
      <c r="FM39" s="214"/>
      <c r="FN39" s="215"/>
      <c r="FO39" s="213" t="str">
        <f t="shared" si="61"/>
        <v/>
      </c>
      <c r="FP39" s="214"/>
      <c r="FQ39" s="215"/>
      <c r="FR39" s="213" t="str">
        <f t="shared" si="62"/>
        <v/>
      </c>
      <c r="FS39" s="214"/>
      <c r="FT39" s="215"/>
      <c r="FU39" s="213" t="str">
        <f t="shared" si="63"/>
        <v/>
      </c>
      <c r="FV39" s="214"/>
      <c r="FW39" s="215"/>
      <c r="FX39" s="213" t="str">
        <f t="shared" si="64"/>
        <v/>
      </c>
      <c r="FY39" s="214"/>
      <c r="FZ39" s="215"/>
      <c r="GA39" s="213" t="str">
        <f t="shared" si="65"/>
        <v/>
      </c>
      <c r="GB39" s="214"/>
      <c r="GC39" s="215"/>
      <c r="GD39" s="170" t="str">
        <f t="shared" si="66"/>
        <v/>
      </c>
      <c r="GE39" s="170"/>
      <c r="GF39" s="170"/>
      <c r="GG39" s="170"/>
      <c r="GH39" s="354" t="str">
        <f t="shared" si="52"/>
        <v/>
      </c>
      <c r="GI39" s="354"/>
      <c r="GJ39" s="354"/>
      <c r="GK39" s="354"/>
      <c r="GL39" s="354"/>
      <c r="GM39" s="354"/>
      <c r="GN39" s="354"/>
      <c r="GO39" s="354"/>
      <c r="GP39" s="354"/>
      <c r="GQ39" s="354"/>
      <c r="GR39" s="354"/>
      <c r="GS39" s="354"/>
      <c r="GT39" s="354"/>
      <c r="GU39" s="354"/>
      <c r="GV39" s="354"/>
      <c r="GW39" s="354"/>
      <c r="GX39" s="354"/>
      <c r="GY39" s="354"/>
      <c r="GZ39" s="354"/>
      <c r="HA39" s="354"/>
      <c r="HB39" s="354"/>
      <c r="HC39" s="354"/>
      <c r="HD39" s="354"/>
      <c r="HE39" s="354"/>
      <c r="HF39" s="354"/>
      <c r="HI39" s="194" t="str">
        <f t="shared" si="67"/>
        <v/>
      </c>
      <c r="HJ39" s="195"/>
      <c r="HK39" s="196"/>
      <c r="HL39" s="194" t="str">
        <f t="shared" si="68"/>
        <v/>
      </c>
      <c r="HM39" s="195"/>
      <c r="HN39" s="196"/>
      <c r="HO39" s="194" t="str">
        <f t="shared" si="69"/>
        <v/>
      </c>
      <c r="HP39" s="195"/>
      <c r="HQ39" s="196"/>
      <c r="HR39" s="194" t="str">
        <f t="shared" si="70"/>
        <v/>
      </c>
      <c r="HS39" s="195"/>
      <c r="HT39" s="196"/>
      <c r="HU39" s="194" t="str">
        <f t="shared" si="71"/>
        <v/>
      </c>
      <c r="HV39" s="195"/>
      <c r="HW39" s="196"/>
      <c r="HX39" s="194" t="str">
        <f t="shared" si="72"/>
        <v/>
      </c>
      <c r="HY39" s="195"/>
      <c r="HZ39" s="196"/>
      <c r="IA39" s="194" t="str">
        <f t="shared" si="73"/>
        <v/>
      </c>
      <c r="IB39" s="195"/>
      <c r="IC39" s="196"/>
      <c r="ID39" s="194" t="str">
        <f t="shared" si="74"/>
        <v/>
      </c>
      <c r="IE39" s="195"/>
      <c r="IF39" s="196"/>
      <c r="IG39" s="194" t="str">
        <f t="shared" si="75"/>
        <v/>
      </c>
      <c r="IH39" s="195"/>
      <c r="II39" s="196"/>
      <c r="IJ39" s="194" t="str">
        <f t="shared" si="76"/>
        <v/>
      </c>
      <c r="IK39" s="195"/>
      <c r="IL39" s="196"/>
      <c r="IM39" s="194" t="str">
        <f t="shared" si="77"/>
        <v/>
      </c>
      <c r="IN39" s="195"/>
      <c r="IO39" s="196"/>
      <c r="IP39" s="194" t="str">
        <f t="shared" si="78"/>
        <v/>
      </c>
      <c r="IQ39" s="195"/>
      <c r="IR39" s="196"/>
    </row>
    <row r="40" spans="2:252" ht="21" hidden="1" customHeight="1" x14ac:dyDescent="0.15">
      <c r="B40" s="162">
        <v>6</v>
      </c>
      <c r="C40" s="163"/>
      <c r="D40" s="315" t="str">
        <f t="shared" si="39"/>
        <v/>
      </c>
      <c r="E40" s="315"/>
      <c r="F40" s="315"/>
      <c r="G40" s="315"/>
      <c r="H40" s="315"/>
      <c r="I40" s="315"/>
      <c r="J40" s="315"/>
      <c r="K40" s="316" t="str">
        <f t="shared" si="40"/>
        <v/>
      </c>
      <c r="L40" s="316"/>
      <c r="M40" s="316"/>
      <c r="N40" s="316"/>
      <c r="O40" s="316"/>
      <c r="P40" s="316"/>
      <c r="Q40" s="316"/>
      <c r="R40" s="125" t="str">
        <f t="shared" si="41"/>
        <v/>
      </c>
      <c r="S40" s="125"/>
      <c r="T40" s="125"/>
      <c r="U40" s="317" t="str">
        <f t="shared" si="42"/>
        <v/>
      </c>
      <c r="V40" s="317"/>
      <c r="W40" s="317"/>
      <c r="X40" s="317"/>
      <c r="Y40" s="317"/>
      <c r="Z40" s="317"/>
      <c r="AA40" s="317"/>
      <c r="AB40" s="317" t="str">
        <f>IF($DH40="","",IF($U40="","",基礎控除!H8))</f>
        <v/>
      </c>
      <c r="AC40" s="317"/>
      <c r="AD40" s="317"/>
      <c r="AE40" s="317"/>
      <c r="AF40" s="317"/>
      <c r="AG40" s="317"/>
      <c r="AH40" s="317"/>
      <c r="AI40" s="317" t="str">
        <f t="shared" si="43"/>
        <v/>
      </c>
      <c r="AJ40" s="317"/>
      <c r="AK40" s="317"/>
      <c r="AL40" s="317"/>
      <c r="AM40" s="317"/>
      <c r="AN40" s="317"/>
      <c r="AO40" s="317"/>
      <c r="AP40" s="120" t="str">
        <f t="shared" si="44"/>
        <v/>
      </c>
      <c r="AQ40" s="121"/>
      <c r="AR40" s="121"/>
      <c r="AS40" s="121"/>
      <c r="AT40" s="121"/>
      <c r="AU40" s="121"/>
      <c r="AV40" s="145"/>
      <c r="AW40" s="120" t="str">
        <f t="shared" si="45"/>
        <v/>
      </c>
      <c r="AX40" s="121"/>
      <c r="AY40" s="121"/>
      <c r="AZ40" s="121"/>
      <c r="BA40" s="121"/>
      <c r="BB40" s="121"/>
      <c r="BC40" s="121"/>
      <c r="BD40" s="122" t="str">
        <f t="shared" si="46"/>
        <v/>
      </c>
      <c r="BE40" s="123"/>
      <c r="BF40" s="123"/>
      <c r="BG40" s="123"/>
      <c r="BH40" s="123"/>
      <c r="BI40" s="123"/>
      <c r="BJ40" s="124"/>
      <c r="BK40" s="150"/>
      <c r="BL40" s="151"/>
      <c r="BM40" s="151"/>
      <c r="BN40" s="151"/>
      <c r="BO40" s="151"/>
      <c r="BP40" s="151"/>
      <c r="BQ40" s="152"/>
      <c r="BR40" s="120" t="str">
        <f t="shared" si="47"/>
        <v/>
      </c>
      <c r="BS40" s="121"/>
      <c r="BT40" s="121"/>
      <c r="BU40" s="121"/>
      <c r="BV40" s="121"/>
      <c r="BW40" s="121"/>
      <c r="BX40" s="145"/>
      <c r="BY40" s="146"/>
      <c r="BZ40" s="146"/>
      <c r="CA40" s="146"/>
      <c r="CB40" s="146"/>
      <c r="CC40" s="146"/>
      <c r="CD40" s="146"/>
      <c r="CE40" s="146"/>
      <c r="CF40" s="120" t="str">
        <f t="shared" si="48"/>
        <v/>
      </c>
      <c r="CG40" s="121"/>
      <c r="CH40" s="121"/>
      <c r="CI40" s="121"/>
      <c r="CJ40" s="121"/>
      <c r="CK40" s="121"/>
      <c r="CL40" s="145"/>
      <c r="CM40" s="120" t="str">
        <f t="shared" si="49"/>
        <v/>
      </c>
      <c r="CN40" s="121"/>
      <c r="CO40" s="121"/>
      <c r="CP40" s="121"/>
      <c r="CQ40" s="121"/>
      <c r="CR40" s="121"/>
      <c r="CS40" s="121"/>
      <c r="CT40" s="122" t="str">
        <f t="shared" si="50"/>
        <v/>
      </c>
      <c r="CU40" s="123"/>
      <c r="CV40" s="123"/>
      <c r="CW40" s="123"/>
      <c r="CX40" s="123"/>
      <c r="CY40" s="123"/>
      <c r="CZ40" s="124"/>
      <c r="DA40" s="150"/>
      <c r="DB40" s="151"/>
      <c r="DC40" s="151"/>
      <c r="DD40" s="151"/>
      <c r="DE40" s="151"/>
      <c r="DF40" s="151"/>
      <c r="DG40" s="152"/>
      <c r="DH40" s="125" t="str">
        <f t="shared" si="53"/>
        <v/>
      </c>
      <c r="DI40" s="125"/>
      <c r="DJ40" s="125"/>
      <c r="DK40" s="125"/>
      <c r="DL40" s="135"/>
      <c r="DM40" s="136"/>
      <c r="DN40" s="136"/>
      <c r="DO40" s="137"/>
      <c r="DP40" s="120" t="str">
        <f t="shared" si="51"/>
        <v/>
      </c>
      <c r="DQ40" s="121"/>
      <c r="DR40" s="121"/>
      <c r="DS40" s="121"/>
      <c r="DT40" s="121"/>
      <c r="DU40" s="121"/>
      <c r="DV40" s="145"/>
      <c r="DW40" s="120" t="str">
        <f>IF($DH40="","",IF(未就学児!F11="",ROUNDDOWN(SUM($CM40)*SUM($DH40)/12,0),(ROUNDDOWN(SUM($CM40)*SUM($DH40)/12,0))*0.5))</f>
        <v/>
      </c>
      <c r="DX40" s="121"/>
      <c r="DY40" s="121"/>
      <c r="DZ40" s="121"/>
      <c r="EA40" s="121"/>
      <c r="EB40" s="121"/>
      <c r="EC40" s="145"/>
      <c r="ED40" s="150"/>
      <c r="EE40" s="151"/>
      <c r="EF40" s="151"/>
      <c r="EG40" s="151"/>
      <c r="EH40" s="151"/>
      <c r="EI40" s="151"/>
      <c r="EJ40" s="152"/>
      <c r="EK40" s="114" t="str">
        <f>IF(未就学児!$F11=1,"←未就学児","")</f>
        <v/>
      </c>
      <c r="EL40" s="115"/>
      <c r="EM40" s="115"/>
      <c r="EN40" s="115"/>
      <c r="EO40" s="115"/>
      <c r="EP40" s="115"/>
      <c r="ET40" s="213" t="str">
        <f t="shared" si="54"/>
        <v/>
      </c>
      <c r="EU40" s="214"/>
      <c r="EV40" s="215"/>
      <c r="EW40" s="213" t="str">
        <f t="shared" si="55"/>
        <v/>
      </c>
      <c r="EX40" s="214"/>
      <c r="EY40" s="215"/>
      <c r="EZ40" s="213" t="str">
        <f t="shared" si="56"/>
        <v/>
      </c>
      <c r="FA40" s="214"/>
      <c r="FB40" s="215"/>
      <c r="FC40" s="213" t="str">
        <f t="shared" si="57"/>
        <v/>
      </c>
      <c r="FD40" s="214"/>
      <c r="FE40" s="215"/>
      <c r="FF40" s="213" t="str">
        <f t="shared" si="58"/>
        <v/>
      </c>
      <c r="FG40" s="214"/>
      <c r="FH40" s="215"/>
      <c r="FI40" s="213" t="str">
        <f t="shared" si="59"/>
        <v/>
      </c>
      <c r="FJ40" s="214"/>
      <c r="FK40" s="215"/>
      <c r="FL40" s="213" t="str">
        <f t="shared" si="60"/>
        <v/>
      </c>
      <c r="FM40" s="214"/>
      <c r="FN40" s="215"/>
      <c r="FO40" s="213" t="str">
        <f t="shared" si="61"/>
        <v/>
      </c>
      <c r="FP40" s="214"/>
      <c r="FQ40" s="215"/>
      <c r="FR40" s="213" t="str">
        <f t="shared" si="62"/>
        <v/>
      </c>
      <c r="FS40" s="214"/>
      <c r="FT40" s="215"/>
      <c r="FU40" s="213" t="str">
        <f t="shared" si="63"/>
        <v/>
      </c>
      <c r="FV40" s="214"/>
      <c r="FW40" s="215"/>
      <c r="FX40" s="213" t="str">
        <f t="shared" si="64"/>
        <v/>
      </c>
      <c r="FY40" s="214"/>
      <c r="FZ40" s="215"/>
      <c r="GA40" s="213" t="str">
        <f t="shared" si="65"/>
        <v/>
      </c>
      <c r="GB40" s="214"/>
      <c r="GC40" s="215"/>
      <c r="GD40" s="170" t="str">
        <f t="shared" si="66"/>
        <v/>
      </c>
      <c r="GE40" s="170"/>
      <c r="GF40" s="170"/>
      <c r="GG40" s="170"/>
      <c r="GH40" s="354" t="str">
        <f t="shared" si="52"/>
        <v/>
      </c>
      <c r="GI40" s="354"/>
      <c r="GJ40" s="354"/>
      <c r="GK40" s="354"/>
      <c r="GL40" s="354"/>
      <c r="GM40" s="354"/>
      <c r="GN40" s="354"/>
      <c r="GO40" s="354"/>
      <c r="GP40" s="354"/>
      <c r="GQ40" s="354"/>
      <c r="GR40" s="354"/>
      <c r="GS40" s="354"/>
      <c r="GT40" s="354"/>
      <c r="GU40" s="354"/>
      <c r="GV40" s="354"/>
      <c r="GW40" s="354"/>
      <c r="GX40" s="354"/>
      <c r="GY40" s="354"/>
      <c r="GZ40" s="354"/>
      <c r="HA40" s="354"/>
      <c r="HB40" s="354"/>
      <c r="HC40" s="354"/>
      <c r="HD40" s="354"/>
      <c r="HE40" s="354"/>
      <c r="HF40" s="354"/>
      <c r="HI40" s="194" t="str">
        <f t="shared" si="67"/>
        <v/>
      </c>
      <c r="HJ40" s="195"/>
      <c r="HK40" s="196"/>
      <c r="HL40" s="194" t="str">
        <f t="shared" si="68"/>
        <v/>
      </c>
      <c r="HM40" s="195"/>
      <c r="HN40" s="196"/>
      <c r="HO40" s="194" t="str">
        <f t="shared" si="69"/>
        <v/>
      </c>
      <c r="HP40" s="195"/>
      <c r="HQ40" s="196"/>
      <c r="HR40" s="194" t="str">
        <f t="shared" si="70"/>
        <v/>
      </c>
      <c r="HS40" s="195"/>
      <c r="HT40" s="196"/>
      <c r="HU40" s="194" t="str">
        <f t="shared" si="71"/>
        <v/>
      </c>
      <c r="HV40" s="195"/>
      <c r="HW40" s="196"/>
      <c r="HX40" s="194" t="str">
        <f t="shared" si="72"/>
        <v/>
      </c>
      <c r="HY40" s="195"/>
      <c r="HZ40" s="196"/>
      <c r="IA40" s="194" t="str">
        <f t="shared" si="73"/>
        <v/>
      </c>
      <c r="IB40" s="195"/>
      <c r="IC40" s="196"/>
      <c r="ID40" s="194" t="str">
        <f t="shared" si="74"/>
        <v/>
      </c>
      <c r="IE40" s="195"/>
      <c r="IF40" s="196"/>
      <c r="IG40" s="194" t="str">
        <f t="shared" si="75"/>
        <v/>
      </c>
      <c r="IH40" s="195"/>
      <c r="II40" s="196"/>
      <c r="IJ40" s="194" t="str">
        <f t="shared" si="76"/>
        <v/>
      </c>
      <c r="IK40" s="195"/>
      <c r="IL40" s="196"/>
      <c r="IM40" s="194" t="str">
        <f t="shared" si="77"/>
        <v/>
      </c>
      <c r="IN40" s="195"/>
      <c r="IO40" s="196"/>
      <c r="IP40" s="194" t="str">
        <f t="shared" si="78"/>
        <v/>
      </c>
      <c r="IQ40" s="195"/>
      <c r="IR40" s="196"/>
    </row>
    <row r="41" spans="2:252" ht="21" hidden="1" customHeight="1" x14ac:dyDescent="0.15">
      <c r="B41" s="162">
        <v>7</v>
      </c>
      <c r="C41" s="163"/>
      <c r="D41" s="315" t="str">
        <f t="shared" si="39"/>
        <v/>
      </c>
      <c r="E41" s="315"/>
      <c r="F41" s="315"/>
      <c r="G41" s="315"/>
      <c r="H41" s="315"/>
      <c r="I41" s="315"/>
      <c r="J41" s="315"/>
      <c r="K41" s="316" t="str">
        <f t="shared" si="40"/>
        <v/>
      </c>
      <c r="L41" s="316"/>
      <c r="M41" s="316"/>
      <c r="N41" s="316"/>
      <c r="O41" s="316"/>
      <c r="P41" s="316"/>
      <c r="Q41" s="316"/>
      <c r="R41" s="125" t="str">
        <f t="shared" si="41"/>
        <v/>
      </c>
      <c r="S41" s="125"/>
      <c r="T41" s="125"/>
      <c r="U41" s="317" t="str">
        <f t="shared" si="42"/>
        <v/>
      </c>
      <c r="V41" s="317"/>
      <c r="W41" s="317"/>
      <c r="X41" s="317"/>
      <c r="Y41" s="317"/>
      <c r="Z41" s="317"/>
      <c r="AA41" s="317"/>
      <c r="AB41" s="317" t="str">
        <f>IF($DH41="","",IF($U41="","",基礎控除!H9))</f>
        <v/>
      </c>
      <c r="AC41" s="317"/>
      <c r="AD41" s="317"/>
      <c r="AE41" s="317"/>
      <c r="AF41" s="317"/>
      <c r="AG41" s="317"/>
      <c r="AH41" s="317"/>
      <c r="AI41" s="317" t="str">
        <f t="shared" si="43"/>
        <v/>
      </c>
      <c r="AJ41" s="317"/>
      <c r="AK41" s="317"/>
      <c r="AL41" s="317"/>
      <c r="AM41" s="317"/>
      <c r="AN41" s="317"/>
      <c r="AO41" s="317"/>
      <c r="AP41" s="120" t="str">
        <f t="shared" si="44"/>
        <v/>
      </c>
      <c r="AQ41" s="121"/>
      <c r="AR41" s="121"/>
      <c r="AS41" s="121"/>
      <c r="AT41" s="121"/>
      <c r="AU41" s="121"/>
      <c r="AV41" s="145"/>
      <c r="AW41" s="120" t="str">
        <f t="shared" si="45"/>
        <v/>
      </c>
      <c r="AX41" s="121"/>
      <c r="AY41" s="121"/>
      <c r="AZ41" s="121"/>
      <c r="BA41" s="121"/>
      <c r="BB41" s="121"/>
      <c r="BC41" s="121"/>
      <c r="BD41" s="122" t="str">
        <f t="shared" si="46"/>
        <v/>
      </c>
      <c r="BE41" s="123"/>
      <c r="BF41" s="123"/>
      <c r="BG41" s="123"/>
      <c r="BH41" s="123"/>
      <c r="BI41" s="123"/>
      <c r="BJ41" s="124"/>
      <c r="BK41" s="150"/>
      <c r="BL41" s="151"/>
      <c r="BM41" s="151"/>
      <c r="BN41" s="151"/>
      <c r="BO41" s="151"/>
      <c r="BP41" s="151"/>
      <c r="BQ41" s="152"/>
      <c r="BR41" s="120" t="str">
        <f t="shared" si="47"/>
        <v/>
      </c>
      <c r="BS41" s="121"/>
      <c r="BT41" s="121"/>
      <c r="BU41" s="121"/>
      <c r="BV41" s="121"/>
      <c r="BW41" s="121"/>
      <c r="BX41" s="145"/>
      <c r="BY41" s="146"/>
      <c r="BZ41" s="146"/>
      <c r="CA41" s="146"/>
      <c r="CB41" s="146"/>
      <c r="CC41" s="146"/>
      <c r="CD41" s="146"/>
      <c r="CE41" s="146"/>
      <c r="CF41" s="120" t="str">
        <f t="shared" si="48"/>
        <v/>
      </c>
      <c r="CG41" s="121"/>
      <c r="CH41" s="121"/>
      <c r="CI41" s="121"/>
      <c r="CJ41" s="121"/>
      <c r="CK41" s="121"/>
      <c r="CL41" s="145"/>
      <c r="CM41" s="120" t="str">
        <f t="shared" si="49"/>
        <v/>
      </c>
      <c r="CN41" s="121"/>
      <c r="CO41" s="121"/>
      <c r="CP41" s="121"/>
      <c r="CQ41" s="121"/>
      <c r="CR41" s="121"/>
      <c r="CS41" s="121"/>
      <c r="CT41" s="122" t="str">
        <f t="shared" si="50"/>
        <v/>
      </c>
      <c r="CU41" s="123"/>
      <c r="CV41" s="123"/>
      <c r="CW41" s="123"/>
      <c r="CX41" s="123"/>
      <c r="CY41" s="123"/>
      <c r="CZ41" s="124"/>
      <c r="DA41" s="150"/>
      <c r="DB41" s="151"/>
      <c r="DC41" s="151"/>
      <c r="DD41" s="151"/>
      <c r="DE41" s="151"/>
      <c r="DF41" s="151"/>
      <c r="DG41" s="152"/>
      <c r="DH41" s="125" t="str">
        <f t="shared" si="53"/>
        <v/>
      </c>
      <c r="DI41" s="125"/>
      <c r="DJ41" s="125"/>
      <c r="DK41" s="125"/>
      <c r="DL41" s="135"/>
      <c r="DM41" s="136"/>
      <c r="DN41" s="136"/>
      <c r="DO41" s="137"/>
      <c r="DP41" s="120" t="str">
        <f t="shared" si="51"/>
        <v/>
      </c>
      <c r="DQ41" s="121"/>
      <c r="DR41" s="121"/>
      <c r="DS41" s="121"/>
      <c r="DT41" s="121"/>
      <c r="DU41" s="121"/>
      <c r="DV41" s="145"/>
      <c r="DW41" s="120" t="str">
        <f>IF($DH41="","",IF(未就学児!F12="",ROUNDDOWN(SUM($CM41)*SUM($DH41)/12,0),(ROUNDDOWN(SUM($CM41)*SUM($DH41)/12,0))*0.5))</f>
        <v/>
      </c>
      <c r="DX41" s="121"/>
      <c r="DY41" s="121"/>
      <c r="DZ41" s="121"/>
      <c r="EA41" s="121"/>
      <c r="EB41" s="121"/>
      <c r="EC41" s="145"/>
      <c r="ED41" s="150"/>
      <c r="EE41" s="151"/>
      <c r="EF41" s="151"/>
      <c r="EG41" s="151"/>
      <c r="EH41" s="151"/>
      <c r="EI41" s="151"/>
      <c r="EJ41" s="152"/>
      <c r="EK41" s="114" t="str">
        <f>IF(未就学児!$F12=1,"←未就学児","")</f>
        <v/>
      </c>
      <c r="EL41" s="115"/>
      <c r="EM41" s="115"/>
      <c r="EN41" s="115"/>
      <c r="EO41" s="115"/>
      <c r="EP41" s="115"/>
      <c r="ET41" s="213" t="str">
        <f t="shared" si="54"/>
        <v/>
      </c>
      <c r="EU41" s="214"/>
      <c r="EV41" s="215"/>
      <c r="EW41" s="213" t="str">
        <f t="shared" si="55"/>
        <v/>
      </c>
      <c r="EX41" s="214"/>
      <c r="EY41" s="215"/>
      <c r="EZ41" s="213" t="str">
        <f t="shared" si="56"/>
        <v/>
      </c>
      <c r="FA41" s="214"/>
      <c r="FB41" s="215"/>
      <c r="FC41" s="213" t="str">
        <f t="shared" si="57"/>
        <v/>
      </c>
      <c r="FD41" s="214"/>
      <c r="FE41" s="215"/>
      <c r="FF41" s="213" t="str">
        <f t="shared" si="58"/>
        <v/>
      </c>
      <c r="FG41" s="214"/>
      <c r="FH41" s="215"/>
      <c r="FI41" s="213" t="str">
        <f t="shared" si="59"/>
        <v/>
      </c>
      <c r="FJ41" s="214"/>
      <c r="FK41" s="215"/>
      <c r="FL41" s="213" t="str">
        <f t="shared" si="60"/>
        <v/>
      </c>
      <c r="FM41" s="214"/>
      <c r="FN41" s="215"/>
      <c r="FO41" s="213" t="str">
        <f t="shared" si="61"/>
        <v/>
      </c>
      <c r="FP41" s="214"/>
      <c r="FQ41" s="215"/>
      <c r="FR41" s="213" t="str">
        <f t="shared" si="62"/>
        <v/>
      </c>
      <c r="FS41" s="214"/>
      <c r="FT41" s="215"/>
      <c r="FU41" s="213" t="str">
        <f t="shared" si="63"/>
        <v/>
      </c>
      <c r="FV41" s="214"/>
      <c r="FW41" s="215"/>
      <c r="FX41" s="213" t="str">
        <f t="shared" si="64"/>
        <v/>
      </c>
      <c r="FY41" s="214"/>
      <c r="FZ41" s="215"/>
      <c r="GA41" s="213" t="str">
        <f t="shared" si="65"/>
        <v/>
      </c>
      <c r="GB41" s="214"/>
      <c r="GC41" s="215"/>
      <c r="GD41" s="170" t="str">
        <f t="shared" si="66"/>
        <v/>
      </c>
      <c r="GE41" s="170"/>
      <c r="GF41" s="170"/>
      <c r="GG41" s="170"/>
      <c r="GH41" s="354" t="str">
        <f t="shared" si="52"/>
        <v/>
      </c>
      <c r="GI41" s="354"/>
      <c r="GJ41" s="354"/>
      <c r="GK41" s="354"/>
      <c r="GL41" s="354"/>
      <c r="GM41" s="354"/>
      <c r="GN41" s="354"/>
      <c r="GO41" s="354"/>
      <c r="GP41" s="354"/>
      <c r="GQ41" s="354"/>
      <c r="GR41" s="354"/>
      <c r="GS41" s="354"/>
      <c r="GT41" s="354"/>
      <c r="GU41" s="354"/>
      <c r="GV41" s="354"/>
      <c r="GW41" s="354"/>
      <c r="GX41" s="354"/>
      <c r="GY41" s="354"/>
      <c r="GZ41" s="354"/>
      <c r="HA41" s="354"/>
      <c r="HB41" s="354"/>
      <c r="HC41" s="354"/>
      <c r="HD41" s="354"/>
      <c r="HE41" s="354"/>
      <c r="HF41" s="354"/>
      <c r="HI41" s="194" t="str">
        <f t="shared" si="67"/>
        <v/>
      </c>
      <c r="HJ41" s="195"/>
      <c r="HK41" s="196"/>
      <c r="HL41" s="194" t="str">
        <f t="shared" si="68"/>
        <v/>
      </c>
      <c r="HM41" s="195"/>
      <c r="HN41" s="196"/>
      <c r="HO41" s="194" t="str">
        <f t="shared" si="69"/>
        <v/>
      </c>
      <c r="HP41" s="195"/>
      <c r="HQ41" s="196"/>
      <c r="HR41" s="194" t="str">
        <f t="shared" si="70"/>
        <v/>
      </c>
      <c r="HS41" s="195"/>
      <c r="HT41" s="196"/>
      <c r="HU41" s="194" t="str">
        <f t="shared" si="71"/>
        <v/>
      </c>
      <c r="HV41" s="195"/>
      <c r="HW41" s="196"/>
      <c r="HX41" s="194" t="str">
        <f t="shared" si="72"/>
        <v/>
      </c>
      <c r="HY41" s="195"/>
      <c r="HZ41" s="196"/>
      <c r="IA41" s="194" t="str">
        <f t="shared" si="73"/>
        <v/>
      </c>
      <c r="IB41" s="195"/>
      <c r="IC41" s="196"/>
      <c r="ID41" s="194" t="str">
        <f t="shared" si="74"/>
        <v/>
      </c>
      <c r="IE41" s="195"/>
      <c r="IF41" s="196"/>
      <c r="IG41" s="194" t="str">
        <f t="shared" si="75"/>
        <v/>
      </c>
      <c r="IH41" s="195"/>
      <c r="II41" s="196"/>
      <c r="IJ41" s="194" t="str">
        <f t="shared" si="76"/>
        <v/>
      </c>
      <c r="IK41" s="195"/>
      <c r="IL41" s="196"/>
      <c r="IM41" s="194" t="str">
        <f t="shared" si="77"/>
        <v/>
      </c>
      <c r="IN41" s="195"/>
      <c r="IO41" s="196"/>
      <c r="IP41" s="194" t="str">
        <f t="shared" si="78"/>
        <v/>
      </c>
      <c r="IQ41" s="195"/>
      <c r="IR41" s="196"/>
    </row>
    <row r="42" spans="2:252" ht="21" hidden="1" customHeight="1" x14ac:dyDescent="0.15">
      <c r="B42" s="162">
        <v>8</v>
      </c>
      <c r="C42" s="163"/>
      <c r="D42" s="315" t="str">
        <f t="shared" si="39"/>
        <v/>
      </c>
      <c r="E42" s="315"/>
      <c r="F42" s="315"/>
      <c r="G42" s="315"/>
      <c r="H42" s="315"/>
      <c r="I42" s="315"/>
      <c r="J42" s="315"/>
      <c r="K42" s="316" t="str">
        <f t="shared" si="40"/>
        <v/>
      </c>
      <c r="L42" s="316"/>
      <c r="M42" s="316"/>
      <c r="N42" s="316"/>
      <c r="O42" s="316"/>
      <c r="P42" s="316"/>
      <c r="Q42" s="316"/>
      <c r="R42" s="125" t="str">
        <f t="shared" si="41"/>
        <v/>
      </c>
      <c r="S42" s="125"/>
      <c r="T42" s="125"/>
      <c r="U42" s="317" t="str">
        <f t="shared" si="42"/>
        <v/>
      </c>
      <c r="V42" s="317"/>
      <c r="W42" s="317"/>
      <c r="X42" s="317"/>
      <c r="Y42" s="317"/>
      <c r="Z42" s="317"/>
      <c r="AA42" s="317"/>
      <c r="AB42" s="317" t="str">
        <f>IF($DH42="","",IF($U42="","",基礎控除!H10))</f>
        <v/>
      </c>
      <c r="AC42" s="317"/>
      <c r="AD42" s="317"/>
      <c r="AE42" s="317"/>
      <c r="AF42" s="317"/>
      <c r="AG42" s="317"/>
      <c r="AH42" s="317"/>
      <c r="AI42" s="317" t="str">
        <f t="shared" si="43"/>
        <v/>
      </c>
      <c r="AJ42" s="317"/>
      <c r="AK42" s="317"/>
      <c r="AL42" s="317"/>
      <c r="AM42" s="317"/>
      <c r="AN42" s="317"/>
      <c r="AO42" s="317"/>
      <c r="AP42" s="120" t="str">
        <f t="shared" si="44"/>
        <v/>
      </c>
      <c r="AQ42" s="121"/>
      <c r="AR42" s="121"/>
      <c r="AS42" s="121"/>
      <c r="AT42" s="121"/>
      <c r="AU42" s="121"/>
      <c r="AV42" s="145"/>
      <c r="AW42" s="120" t="str">
        <f t="shared" si="45"/>
        <v/>
      </c>
      <c r="AX42" s="121"/>
      <c r="AY42" s="121"/>
      <c r="AZ42" s="121"/>
      <c r="BA42" s="121"/>
      <c r="BB42" s="121"/>
      <c r="BC42" s="121"/>
      <c r="BD42" s="122" t="str">
        <f t="shared" si="46"/>
        <v/>
      </c>
      <c r="BE42" s="123"/>
      <c r="BF42" s="123"/>
      <c r="BG42" s="123"/>
      <c r="BH42" s="123"/>
      <c r="BI42" s="123"/>
      <c r="BJ42" s="124"/>
      <c r="BK42" s="150"/>
      <c r="BL42" s="151"/>
      <c r="BM42" s="151"/>
      <c r="BN42" s="151"/>
      <c r="BO42" s="151"/>
      <c r="BP42" s="151"/>
      <c r="BQ42" s="152"/>
      <c r="BR42" s="120" t="str">
        <f t="shared" si="47"/>
        <v/>
      </c>
      <c r="BS42" s="121"/>
      <c r="BT42" s="121"/>
      <c r="BU42" s="121"/>
      <c r="BV42" s="121"/>
      <c r="BW42" s="121"/>
      <c r="BX42" s="145"/>
      <c r="BY42" s="146"/>
      <c r="BZ42" s="146"/>
      <c r="CA42" s="146"/>
      <c r="CB42" s="146"/>
      <c r="CC42" s="146"/>
      <c r="CD42" s="146"/>
      <c r="CE42" s="146"/>
      <c r="CF42" s="120" t="str">
        <f t="shared" si="48"/>
        <v/>
      </c>
      <c r="CG42" s="121"/>
      <c r="CH42" s="121"/>
      <c r="CI42" s="121"/>
      <c r="CJ42" s="121"/>
      <c r="CK42" s="121"/>
      <c r="CL42" s="145"/>
      <c r="CM42" s="120" t="str">
        <f t="shared" si="49"/>
        <v/>
      </c>
      <c r="CN42" s="121"/>
      <c r="CO42" s="121"/>
      <c r="CP42" s="121"/>
      <c r="CQ42" s="121"/>
      <c r="CR42" s="121"/>
      <c r="CS42" s="121"/>
      <c r="CT42" s="122" t="str">
        <f t="shared" si="50"/>
        <v/>
      </c>
      <c r="CU42" s="123"/>
      <c r="CV42" s="123"/>
      <c r="CW42" s="123"/>
      <c r="CX42" s="123"/>
      <c r="CY42" s="123"/>
      <c r="CZ42" s="124"/>
      <c r="DA42" s="150"/>
      <c r="DB42" s="151"/>
      <c r="DC42" s="151"/>
      <c r="DD42" s="151"/>
      <c r="DE42" s="151"/>
      <c r="DF42" s="151"/>
      <c r="DG42" s="152"/>
      <c r="DH42" s="125" t="str">
        <f t="shared" si="53"/>
        <v/>
      </c>
      <c r="DI42" s="125"/>
      <c r="DJ42" s="125"/>
      <c r="DK42" s="125"/>
      <c r="DL42" s="135"/>
      <c r="DM42" s="136"/>
      <c r="DN42" s="136"/>
      <c r="DO42" s="137"/>
      <c r="DP42" s="120" t="str">
        <f t="shared" si="51"/>
        <v/>
      </c>
      <c r="DQ42" s="121"/>
      <c r="DR42" s="121"/>
      <c r="DS42" s="121"/>
      <c r="DT42" s="121"/>
      <c r="DU42" s="121"/>
      <c r="DV42" s="145"/>
      <c r="DW42" s="120" t="str">
        <f>IF($DH42="","",IF(未就学児!F13="",ROUNDDOWN(SUM($CM42)*SUM($DH42)/12,0),(ROUNDDOWN(SUM($CM42)*SUM($DH42)/12,0))*0.5))</f>
        <v/>
      </c>
      <c r="DX42" s="121"/>
      <c r="DY42" s="121"/>
      <c r="DZ42" s="121"/>
      <c r="EA42" s="121"/>
      <c r="EB42" s="121"/>
      <c r="EC42" s="145"/>
      <c r="ED42" s="150"/>
      <c r="EE42" s="151"/>
      <c r="EF42" s="151"/>
      <c r="EG42" s="151"/>
      <c r="EH42" s="151"/>
      <c r="EI42" s="151"/>
      <c r="EJ42" s="152"/>
      <c r="EK42" s="114" t="str">
        <f>IF(未就学児!$F13=1,"←未就学児","")</f>
        <v/>
      </c>
      <c r="EL42" s="115"/>
      <c r="EM42" s="115"/>
      <c r="EN42" s="115"/>
      <c r="EO42" s="115"/>
      <c r="EP42" s="115"/>
      <c r="ET42" s="213" t="str">
        <f t="shared" si="54"/>
        <v/>
      </c>
      <c r="EU42" s="214"/>
      <c r="EV42" s="215"/>
      <c r="EW42" s="213" t="str">
        <f t="shared" si="55"/>
        <v/>
      </c>
      <c r="EX42" s="214"/>
      <c r="EY42" s="215"/>
      <c r="EZ42" s="213" t="str">
        <f t="shared" si="56"/>
        <v/>
      </c>
      <c r="FA42" s="214"/>
      <c r="FB42" s="215"/>
      <c r="FC42" s="213" t="str">
        <f t="shared" si="57"/>
        <v/>
      </c>
      <c r="FD42" s="214"/>
      <c r="FE42" s="215"/>
      <c r="FF42" s="213" t="str">
        <f t="shared" si="58"/>
        <v/>
      </c>
      <c r="FG42" s="214"/>
      <c r="FH42" s="215"/>
      <c r="FI42" s="213" t="str">
        <f t="shared" si="59"/>
        <v/>
      </c>
      <c r="FJ42" s="214"/>
      <c r="FK42" s="215"/>
      <c r="FL42" s="213" t="str">
        <f t="shared" si="60"/>
        <v/>
      </c>
      <c r="FM42" s="214"/>
      <c r="FN42" s="215"/>
      <c r="FO42" s="213" t="str">
        <f t="shared" si="61"/>
        <v/>
      </c>
      <c r="FP42" s="214"/>
      <c r="FQ42" s="215"/>
      <c r="FR42" s="213" t="str">
        <f t="shared" si="62"/>
        <v/>
      </c>
      <c r="FS42" s="214"/>
      <c r="FT42" s="215"/>
      <c r="FU42" s="213" t="str">
        <f t="shared" si="63"/>
        <v/>
      </c>
      <c r="FV42" s="214"/>
      <c r="FW42" s="215"/>
      <c r="FX42" s="213" t="str">
        <f t="shared" si="64"/>
        <v/>
      </c>
      <c r="FY42" s="214"/>
      <c r="FZ42" s="215"/>
      <c r="GA42" s="213" t="str">
        <f t="shared" si="65"/>
        <v/>
      </c>
      <c r="GB42" s="214"/>
      <c r="GC42" s="215"/>
      <c r="GD42" s="170" t="str">
        <f t="shared" si="66"/>
        <v/>
      </c>
      <c r="GE42" s="170"/>
      <c r="GF42" s="170"/>
      <c r="GG42" s="170"/>
      <c r="GH42" s="354" t="str">
        <f t="shared" si="52"/>
        <v/>
      </c>
      <c r="GI42" s="354"/>
      <c r="GJ42" s="354"/>
      <c r="GK42" s="354"/>
      <c r="GL42" s="354"/>
      <c r="GM42" s="354"/>
      <c r="GN42" s="354"/>
      <c r="GO42" s="354"/>
      <c r="GP42" s="354"/>
      <c r="GQ42" s="354"/>
      <c r="GR42" s="354"/>
      <c r="GS42" s="354"/>
      <c r="GT42" s="354"/>
      <c r="GU42" s="354"/>
      <c r="GV42" s="354"/>
      <c r="GW42" s="354"/>
      <c r="GX42" s="354"/>
      <c r="GY42" s="354"/>
      <c r="GZ42" s="354"/>
      <c r="HA42" s="354"/>
      <c r="HB42" s="354"/>
      <c r="HC42" s="354"/>
      <c r="HD42" s="354"/>
      <c r="HE42" s="354"/>
      <c r="HF42" s="354"/>
      <c r="HI42" s="194" t="str">
        <f t="shared" si="67"/>
        <v/>
      </c>
      <c r="HJ42" s="195"/>
      <c r="HK42" s="196"/>
      <c r="HL42" s="194" t="str">
        <f t="shared" si="68"/>
        <v/>
      </c>
      <c r="HM42" s="195"/>
      <c r="HN42" s="196"/>
      <c r="HO42" s="194" t="str">
        <f t="shared" si="69"/>
        <v/>
      </c>
      <c r="HP42" s="195"/>
      <c r="HQ42" s="196"/>
      <c r="HR42" s="194" t="str">
        <f t="shared" si="70"/>
        <v/>
      </c>
      <c r="HS42" s="195"/>
      <c r="HT42" s="196"/>
      <c r="HU42" s="194" t="str">
        <f t="shared" si="71"/>
        <v/>
      </c>
      <c r="HV42" s="195"/>
      <c r="HW42" s="196"/>
      <c r="HX42" s="194" t="str">
        <f t="shared" si="72"/>
        <v/>
      </c>
      <c r="HY42" s="195"/>
      <c r="HZ42" s="196"/>
      <c r="IA42" s="194" t="str">
        <f t="shared" si="73"/>
        <v/>
      </c>
      <c r="IB42" s="195"/>
      <c r="IC42" s="196"/>
      <c r="ID42" s="194" t="str">
        <f t="shared" si="74"/>
        <v/>
      </c>
      <c r="IE42" s="195"/>
      <c r="IF42" s="196"/>
      <c r="IG42" s="194" t="str">
        <f t="shared" si="75"/>
        <v/>
      </c>
      <c r="IH42" s="195"/>
      <c r="II42" s="196"/>
      <c r="IJ42" s="194" t="str">
        <f t="shared" si="76"/>
        <v/>
      </c>
      <c r="IK42" s="195"/>
      <c r="IL42" s="196"/>
      <c r="IM42" s="194" t="str">
        <f t="shared" si="77"/>
        <v/>
      </c>
      <c r="IN42" s="195"/>
      <c r="IO42" s="196"/>
      <c r="IP42" s="194" t="str">
        <f t="shared" si="78"/>
        <v/>
      </c>
      <c r="IQ42" s="195"/>
      <c r="IR42" s="196"/>
    </row>
    <row r="43" spans="2:252" ht="21" hidden="1" customHeight="1" x14ac:dyDescent="0.15">
      <c r="B43" s="162">
        <v>9</v>
      </c>
      <c r="C43" s="163"/>
      <c r="D43" s="315" t="str">
        <f t="shared" si="39"/>
        <v/>
      </c>
      <c r="E43" s="315"/>
      <c r="F43" s="315"/>
      <c r="G43" s="315"/>
      <c r="H43" s="315"/>
      <c r="I43" s="315"/>
      <c r="J43" s="315"/>
      <c r="K43" s="316" t="str">
        <f t="shared" si="40"/>
        <v/>
      </c>
      <c r="L43" s="316"/>
      <c r="M43" s="316"/>
      <c r="N43" s="316"/>
      <c r="O43" s="316"/>
      <c r="P43" s="316"/>
      <c r="Q43" s="316"/>
      <c r="R43" s="125" t="str">
        <f t="shared" si="41"/>
        <v/>
      </c>
      <c r="S43" s="125"/>
      <c r="T43" s="125"/>
      <c r="U43" s="317" t="str">
        <f t="shared" si="42"/>
        <v/>
      </c>
      <c r="V43" s="317"/>
      <c r="W43" s="317"/>
      <c r="X43" s="317"/>
      <c r="Y43" s="317"/>
      <c r="Z43" s="317"/>
      <c r="AA43" s="317"/>
      <c r="AB43" s="317" t="str">
        <f>IF($DH43="","",IF($U43="","",基礎控除!H11))</f>
        <v/>
      </c>
      <c r="AC43" s="317"/>
      <c r="AD43" s="317"/>
      <c r="AE43" s="317"/>
      <c r="AF43" s="317"/>
      <c r="AG43" s="317"/>
      <c r="AH43" s="317"/>
      <c r="AI43" s="317" t="str">
        <f t="shared" si="43"/>
        <v/>
      </c>
      <c r="AJ43" s="317"/>
      <c r="AK43" s="317"/>
      <c r="AL43" s="317"/>
      <c r="AM43" s="317"/>
      <c r="AN43" s="317"/>
      <c r="AO43" s="317"/>
      <c r="AP43" s="120" t="str">
        <f t="shared" si="44"/>
        <v/>
      </c>
      <c r="AQ43" s="121"/>
      <c r="AR43" s="121"/>
      <c r="AS43" s="121"/>
      <c r="AT43" s="121"/>
      <c r="AU43" s="121"/>
      <c r="AV43" s="145"/>
      <c r="AW43" s="120" t="str">
        <f t="shared" si="45"/>
        <v/>
      </c>
      <c r="AX43" s="121"/>
      <c r="AY43" s="121"/>
      <c r="AZ43" s="121"/>
      <c r="BA43" s="121"/>
      <c r="BB43" s="121"/>
      <c r="BC43" s="121"/>
      <c r="BD43" s="122" t="str">
        <f t="shared" si="46"/>
        <v/>
      </c>
      <c r="BE43" s="123"/>
      <c r="BF43" s="123"/>
      <c r="BG43" s="123"/>
      <c r="BH43" s="123"/>
      <c r="BI43" s="123"/>
      <c r="BJ43" s="124"/>
      <c r="BK43" s="150"/>
      <c r="BL43" s="151"/>
      <c r="BM43" s="151"/>
      <c r="BN43" s="151"/>
      <c r="BO43" s="151"/>
      <c r="BP43" s="151"/>
      <c r="BQ43" s="152"/>
      <c r="BR43" s="120" t="str">
        <f t="shared" si="47"/>
        <v/>
      </c>
      <c r="BS43" s="121"/>
      <c r="BT43" s="121"/>
      <c r="BU43" s="121"/>
      <c r="BV43" s="121"/>
      <c r="BW43" s="121"/>
      <c r="BX43" s="145"/>
      <c r="BY43" s="146"/>
      <c r="BZ43" s="146"/>
      <c r="CA43" s="146"/>
      <c r="CB43" s="146"/>
      <c r="CC43" s="146"/>
      <c r="CD43" s="146"/>
      <c r="CE43" s="146"/>
      <c r="CF43" s="120" t="str">
        <f t="shared" si="48"/>
        <v/>
      </c>
      <c r="CG43" s="121"/>
      <c r="CH43" s="121"/>
      <c r="CI43" s="121"/>
      <c r="CJ43" s="121"/>
      <c r="CK43" s="121"/>
      <c r="CL43" s="145"/>
      <c r="CM43" s="120" t="str">
        <f t="shared" si="49"/>
        <v/>
      </c>
      <c r="CN43" s="121"/>
      <c r="CO43" s="121"/>
      <c r="CP43" s="121"/>
      <c r="CQ43" s="121"/>
      <c r="CR43" s="121"/>
      <c r="CS43" s="121"/>
      <c r="CT43" s="122" t="str">
        <f t="shared" si="50"/>
        <v/>
      </c>
      <c r="CU43" s="123"/>
      <c r="CV43" s="123"/>
      <c r="CW43" s="123"/>
      <c r="CX43" s="123"/>
      <c r="CY43" s="123"/>
      <c r="CZ43" s="124"/>
      <c r="DA43" s="150"/>
      <c r="DB43" s="151"/>
      <c r="DC43" s="151"/>
      <c r="DD43" s="151"/>
      <c r="DE43" s="151"/>
      <c r="DF43" s="151"/>
      <c r="DG43" s="152"/>
      <c r="DH43" s="125" t="str">
        <f t="shared" si="53"/>
        <v/>
      </c>
      <c r="DI43" s="125"/>
      <c r="DJ43" s="125"/>
      <c r="DK43" s="125"/>
      <c r="DL43" s="135"/>
      <c r="DM43" s="136"/>
      <c r="DN43" s="136"/>
      <c r="DO43" s="137"/>
      <c r="DP43" s="120" t="str">
        <f t="shared" si="51"/>
        <v/>
      </c>
      <c r="DQ43" s="121"/>
      <c r="DR43" s="121"/>
      <c r="DS43" s="121"/>
      <c r="DT43" s="121"/>
      <c r="DU43" s="121"/>
      <c r="DV43" s="145"/>
      <c r="DW43" s="120" t="str">
        <f>IF($DH43="","",IF(未就学児!F14="",ROUNDDOWN(SUM($CM43)*SUM($DH43)/12,0),(ROUNDDOWN(SUM($CM43)*SUM($DH43)/12,0))*0.5))</f>
        <v/>
      </c>
      <c r="DX43" s="121"/>
      <c r="DY43" s="121"/>
      <c r="DZ43" s="121"/>
      <c r="EA43" s="121"/>
      <c r="EB43" s="121"/>
      <c r="EC43" s="145"/>
      <c r="ED43" s="150"/>
      <c r="EE43" s="151"/>
      <c r="EF43" s="151"/>
      <c r="EG43" s="151"/>
      <c r="EH43" s="151"/>
      <c r="EI43" s="151"/>
      <c r="EJ43" s="152"/>
      <c r="EK43" s="114" t="str">
        <f>IF(未就学児!$F14=1,"←未就学児","")</f>
        <v/>
      </c>
      <c r="EL43" s="115"/>
      <c r="EM43" s="115"/>
      <c r="EN43" s="115"/>
      <c r="EO43" s="115"/>
      <c r="EP43" s="115"/>
      <c r="ET43" s="213" t="str">
        <f t="shared" si="54"/>
        <v/>
      </c>
      <c r="EU43" s="214"/>
      <c r="EV43" s="215"/>
      <c r="EW43" s="213" t="str">
        <f t="shared" si="55"/>
        <v/>
      </c>
      <c r="EX43" s="214"/>
      <c r="EY43" s="215"/>
      <c r="EZ43" s="213" t="str">
        <f t="shared" si="56"/>
        <v/>
      </c>
      <c r="FA43" s="214"/>
      <c r="FB43" s="215"/>
      <c r="FC43" s="213" t="str">
        <f t="shared" si="57"/>
        <v/>
      </c>
      <c r="FD43" s="214"/>
      <c r="FE43" s="215"/>
      <c r="FF43" s="213" t="str">
        <f t="shared" si="58"/>
        <v/>
      </c>
      <c r="FG43" s="214"/>
      <c r="FH43" s="215"/>
      <c r="FI43" s="213" t="str">
        <f t="shared" si="59"/>
        <v/>
      </c>
      <c r="FJ43" s="214"/>
      <c r="FK43" s="215"/>
      <c r="FL43" s="213" t="str">
        <f t="shared" si="60"/>
        <v/>
      </c>
      <c r="FM43" s="214"/>
      <c r="FN43" s="215"/>
      <c r="FO43" s="213" t="str">
        <f t="shared" si="61"/>
        <v/>
      </c>
      <c r="FP43" s="214"/>
      <c r="FQ43" s="215"/>
      <c r="FR43" s="213" t="str">
        <f t="shared" si="62"/>
        <v/>
      </c>
      <c r="FS43" s="214"/>
      <c r="FT43" s="215"/>
      <c r="FU43" s="213" t="str">
        <f t="shared" si="63"/>
        <v/>
      </c>
      <c r="FV43" s="214"/>
      <c r="FW43" s="215"/>
      <c r="FX43" s="213" t="str">
        <f t="shared" si="64"/>
        <v/>
      </c>
      <c r="FY43" s="214"/>
      <c r="FZ43" s="215"/>
      <c r="GA43" s="213" t="str">
        <f t="shared" si="65"/>
        <v/>
      </c>
      <c r="GB43" s="214"/>
      <c r="GC43" s="215"/>
      <c r="GD43" s="170" t="str">
        <f t="shared" si="66"/>
        <v/>
      </c>
      <c r="GE43" s="170"/>
      <c r="GF43" s="170"/>
      <c r="GG43" s="170"/>
      <c r="GH43" s="354" t="str">
        <f t="shared" si="52"/>
        <v/>
      </c>
      <c r="GI43" s="354"/>
      <c r="GJ43" s="354"/>
      <c r="GK43" s="354"/>
      <c r="GL43" s="354"/>
      <c r="GM43" s="354"/>
      <c r="GN43" s="354"/>
      <c r="GO43" s="354"/>
      <c r="GP43" s="354"/>
      <c r="GQ43" s="354"/>
      <c r="GR43" s="354"/>
      <c r="GS43" s="354"/>
      <c r="GT43" s="354"/>
      <c r="GU43" s="354"/>
      <c r="GV43" s="354"/>
      <c r="GW43" s="354"/>
      <c r="GX43" s="354"/>
      <c r="GY43" s="354"/>
      <c r="GZ43" s="354"/>
      <c r="HA43" s="354"/>
      <c r="HB43" s="354"/>
      <c r="HC43" s="354"/>
      <c r="HD43" s="354"/>
      <c r="HE43" s="354"/>
      <c r="HF43" s="354"/>
      <c r="HI43" s="194" t="str">
        <f t="shared" si="67"/>
        <v/>
      </c>
      <c r="HJ43" s="195"/>
      <c r="HK43" s="196"/>
      <c r="HL43" s="194" t="str">
        <f t="shared" si="68"/>
        <v/>
      </c>
      <c r="HM43" s="195"/>
      <c r="HN43" s="196"/>
      <c r="HO43" s="194" t="str">
        <f t="shared" si="69"/>
        <v/>
      </c>
      <c r="HP43" s="195"/>
      <c r="HQ43" s="196"/>
      <c r="HR43" s="194" t="str">
        <f t="shared" si="70"/>
        <v/>
      </c>
      <c r="HS43" s="195"/>
      <c r="HT43" s="196"/>
      <c r="HU43" s="194" t="str">
        <f t="shared" si="71"/>
        <v/>
      </c>
      <c r="HV43" s="195"/>
      <c r="HW43" s="196"/>
      <c r="HX43" s="194" t="str">
        <f t="shared" si="72"/>
        <v/>
      </c>
      <c r="HY43" s="195"/>
      <c r="HZ43" s="196"/>
      <c r="IA43" s="194" t="str">
        <f t="shared" si="73"/>
        <v/>
      </c>
      <c r="IB43" s="195"/>
      <c r="IC43" s="196"/>
      <c r="ID43" s="194" t="str">
        <f t="shared" si="74"/>
        <v/>
      </c>
      <c r="IE43" s="195"/>
      <c r="IF43" s="196"/>
      <c r="IG43" s="194" t="str">
        <f t="shared" si="75"/>
        <v/>
      </c>
      <c r="IH43" s="195"/>
      <c r="II43" s="196"/>
      <c r="IJ43" s="194" t="str">
        <f t="shared" si="76"/>
        <v/>
      </c>
      <c r="IK43" s="195"/>
      <c r="IL43" s="196"/>
      <c r="IM43" s="194" t="str">
        <f t="shared" si="77"/>
        <v/>
      </c>
      <c r="IN43" s="195"/>
      <c r="IO43" s="196"/>
      <c r="IP43" s="194" t="str">
        <f t="shared" si="78"/>
        <v/>
      </c>
      <c r="IQ43" s="195"/>
      <c r="IR43" s="196"/>
    </row>
    <row r="44" spans="2:252" ht="21" hidden="1" customHeight="1" x14ac:dyDescent="0.15">
      <c r="B44" s="162">
        <v>10</v>
      </c>
      <c r="C44" s="163"/>
      <c r="D44" s="315" t="str">
        <f t="shared" si="39"/>
        <v/>
      </c>
      <c r="E44" s="315"/>
      <c r="F44" s="315"/>
      <c r="G44" s="315"/>
      <c r="H44" s="315"/>
      <c r="I44" s="315"/>
      <c r="J44" s="315"/>
      <c r="K44" s="316" t="str">
        <f t="shared" si="40"/>
        <v/>
      </c>
      <c r="L44" s="316"/>
      <c r="M44" s="316"/>
      <c r="N44" s="316"/>
      <c r="O44" s="316"/>
      <c r="P44" s="316"/>
      <c r="Q44" s="316"/>
      <c r="R44" s="125" t="str">
        <f t="shared" si="41"/>
        <v/>
      </c>
      <c r="S44" s="125"/>
      <c r="T44" s="125"/>
      <c r="U44" s="317" t="str">
        <f t="shared" si="42"/>
        <v/>
      </c>
      <c r="V44" s="317"/>
      <c r="W44" s="317"/>
      <c r="X44" s="317"/>
      <c r="Y44" s="317"/>
      <c r="Z44" s="317"/>
      <c r="AA44" s="317"/>
      <c r="AB44" s="317" t="str">
        <f>IF($DH44="","",IF($U44="","",基礎控除!H12))</f>
        <v/>
      </c>
      <c r="AC44" s="317"/>
      <c r="AD44" s="317"/>
      <c r="AE44" s="317"/>
      <c r="AF44" s="317"/>
      <c r="AG44" s="317"/>
      <c r="AH44" s="317"/>
      <c r="AI44" s="317" t="str">
        <f t="shared" si="43"/>
        <v/>
      </c>
      <c r="AJ44" s="317"/>
      <c r="AK44" s="317"/>
      <c r="AL44" s="317"/>
      <c r="AM44" s="317"/>
      <c r="AN44" s="317"/>
      <c r="AO44" s="317"/>
      <c r="AP44" s="120" t="str">
        <f t="shared" si="44"/>
        <v/>
      </c>
      <c r="AQ44" s="121"/>
      <c r="AR44" s="121"/>
      <c r="AS44" s="121"/>
      <c r="AT44" s="121"/>
      <c r="AU44" s="121"/>
      <c r="AV44" s="145"/>
      <c r="AW44" s="120" t="str">
        <f t="shared" si="45"/>
        <v/>
      </c>
      <c r="AX44" s="121"/>
      <c r="AY44" s="121"/>
      <c r="AZ44" s="121"/>
      <c r="BA44" s="121"/>
      <c r="BB44" s="121"/>
      <c r="BC44" s="121"/>
      <c r="BD44" s="122" t="str">
        <f t="shared" si="46"/>
        <v/>
      </c>
      <c r="BE44" s="123"/>
      <c r="BF44" s="123"/>
      <c r="BG44" s="123"/>
      <c r="BH44" s="123"/>
      <c r="BI44" s="123"/>
      <c r="BJ44" s="124"/>
      <c r="BK44" s="153"/>
      <c r="BL44" s="154"/>
      <c r="BM44" s="154"/>
      <c r="BN44" s="154"/>
      <c r="BO44" s="154"/>
      <c r="BP44" s="154"/>
      <c r="BQ44" s="155"/>
      <c r="BR44" s="120" t="str">
        <f t="shared" si="47"/>
        <v/>
      </c>
      <c r="BS44" s="121"/>
      <c r="BT44" s="121"/>
      <c r="BU44" s="121"/>
      <c r="BV44" s="121"/>
      <c r="BW44" s="121"/>
      <c r="BX44" s="145"/>
      <c r="BY44" s="146"/>
      <c r="BZ44" s="146"/>
      <c r="CA44" s="146"/>
      <c r="CB44" s="146"/>
      <c r="CC44" s="146"/>
      <c r="CD44" s="146"/>
      <c r="CE44" s="146"/>
      <c r="CF44" s="120" t="str">
        <f t="shared" si="48"/>
        <v/>
      </c>
      <c r="CG44" s="121"/>
      <c r="CH44" s="121"/>
      <c r="CI44" s="121"/>
      <c r="CJ44" s="121"/>
      <c r="CK44" s="121"/>
      <c r="CL44" s="145"/>
      <c r="CM44" s="120" t="str">
        <f t="shared" si="49"/>
        <v/>
      </c>
      <c r="CN44" s="121"/>
      <c r="CO44" s="121"/>
      <c r="CP44" s="121"/>
      <c r="CQ44" s="121"/>
      <c r="CR44" s="121"/>
      <c r="CS44" s="121"/>
      <c r="CT44" s="122" t="str">
        <f t="shared" si="50"/>
        <v/>
      </c>
      <c r="CU44" s="123"/>
      <c r="CV44" s="123"/>
      <c r="CW44" s="123"/>
      <c r="CX44" s="123"/>
      <c r="CY44" s="123"/>
      <c r="CZ44" s="124"/>
      <c r="DA44" s="153"/>
      <c r="DB44" s="154"/>
      <c r="DC44" s="154"/>
      <c r="DD44" s="154"/>
      <c r="DE44" s="154"/>
      <c r="DF44" s="154"/>
      <c r="DG44" s="155"/>
      <c r="DH44" s="125" t="str">
        <f t="shared" si="53"/>
        <v/>
      </c>
      <c r="DI44" s="125"/>
      <c r="DJ44" s="125"/>
      <c r="DK44" s="125"/>
      <c r="DL44" s="138"/>
      <c r="DM44" s="139"/>
      <c r="DN44" s="139"/>
      <c r="DO44" s="140"/>
      <c r="DP44" s="120" t="str">
        <f t="shared" si="51"/>
        <v/>
      </c>
      <c r="DQ44" s="121"/>
      <c r="DR44" s="121"/>
      <c r="DS44" s="121"/>
      <c r="DT44" s="121"/>
      <c r="DU44" s="121"/>
      <c r="DV44" s="145"/>
      <c r="DW44" s="120" t="str">
        <f>IF($DH44="","",IF(未就学児!F15="",ROUNDDOWN(SUM($CM44)*SUM($DH44)/12,0),(ROUNDDOWN(SUM($CM44)*SUM($DH44)/12,0))*0.5))</f>
        <v/>
      </c>
      <c r="DX44" s="121"/>
      <c r="DY44" s="121"/>
      <c r="DZ44" s="121"/>
      <c r="EA44" s="121"/>
      <c r="EB44" s="121"/>
      <c r="EC44" s="145"/>
      <c r="ED44" s="153"/>
      <c r="EE44" s="154"/>
      <c r="EF44" s="154"/>
      <c r="EG44" s="154"/>
      <c r="EH44" s="154"/>
      <c r="EI44" s="154"/>
      <c r="EJ44" s="155"/>
      <c r="EK44" s="114" t="str">
        <f>IF(未就学児!$F15=1,"←未就学児","")</f>
        <v/>
      </c>
      <c r="EL44" s="115"/>
      <c r="EM44" s="115"/>
      <c r="EN44" s="115"/>
      <c r="EO44" s="115"/>
      <c r="EP44" s="115"/>
      <c r="ET44" s="213" t="str">
        <f t="shared" si="54"/>
        <v/>
      </c>
      <c r="EU44" s="214"/>
      <c r="EV44" s="215"/>
      <c r="EW44" s="213" t="str">
        <f t="shared" si="55"/>
        <v/>
      </c>
      <c r="EX44" s="214"/>
      <c r="EY44" s="215"/>
      <c r="EZ44" s="213" t="str">
        <f t="shared" si="56"/>
        <v/>
      </c>
      <c r="FA44" s="214"/>
      <c r="FB44" s="215"/>
      <c r="FC44" s="213" t="str">
        <f t="shared" si="57"/>
        <v/>
      </c>
      <c r="FD44" s="214"/>
      <c r="FE44" s="215"/>
      <c r="FF44" s="213" t="str">
        <f t="shared" si="58"/>
        <v/>
      </c>
      <c r="FG44" s="214"/>
      <c r="FH44" s="215"/>
      <c r="FI44" s="213" t="str">
        <f t="shared" si="59"/>
        <v/>
      </c>
      <c r="FJ44" s="214"/>
      <c r="FK44" s="215"/>
      <c r="FL44" s="213" t="str">
        <f t="shared" si="60"/>
        <v/>
      </c>
      <c r="FM44" s="214"/>
      <c r="FN44" s="215"/>
      <c r="FO44" s="213" t="str">
        <f t="shared" si="61"/>
        <v/>
      </c>
      <c r="FP44" s="214"/>
      <c r="FQ44" s="215"/>
      <c r="FR44" s="213" t="str">
        <f t="shared" si="62"/>
        <v/>
      </c>
      <c r="FS44" s="214"/>
      <c r="FT44" s="215"/>
      <c r="FU44" s="213" t="str">
        <f t="shared" si="63"/>
        <v/>
      </c>
      <c r="FV44" s="214"/>
      <c r="FW44" s="215"/>
      <c r="FX44" s="213" t="str">
        <f t="shared" si="64"/>
        <v/>
      </c>
      <c r="FY44" s="214"/>
      <c r="FZ44" s="215"/>
      <c r="GA44" s="213" t="str">
        <f t="shared" si="65"/>
        <v/>
      </c>
      <c r="GB44" s="214"/>
      <c r="GC44" s="215"/>
      <c r="GD44" s="170" t="str">
        <f t="shared" si="66"/>
        <v/>
      </c>
      <c r="GE44" s="170"/>
      <c r="GF44" s="170"/>
      <c r="GG44" s="170"/>
      <c r="GH44" s="354" t="str">
        <f t="shared" si="52"/>
        <v/>
      </c>
      <c r="GI44" s="354"/>
      <c r="GJ44" s="354"/>
      <c r="GK44" s="354"/>
      <c r="GL44" s="354"/>
      <c r="GM44" s="354"/>
      <c r="GN44" s="354"/>
      <c r="GO44" s="354"/>
      <c r="GP44" s="354"/>
      <c r="GQ44" s="354"/>
      <c r="GR44" s="354"/>
      <c r="GS44" s="354"/>
      <c r="GT44" s="354"/>
      <c r="GU44" s="354"/>
      <c r="GV44" s="354"/>
      <c r="GW44" s="354"/>
      <c r="GX44" s="354"/>
      <c r="GY44" s="354"/>
      <c r="GZ44" s="354"/>
      <c r="HA44" s="354"/>
      <c r="HB44" s="354"/>
      <c r="HC44" s="354"/>
      <c r="HD44" s="354"/>
      <c r="HE44" s="354"/>
      <c r="HF44" s="354"/>
      <c r="HI44" s="194" t="str">
        <f t="shared" si="67"/>
        <v/>
      </c>
      <c r="HJ44" s="195"/>
      <c r="HK44" s="196"/>
      <c r="HL44" s="194" t="str">
        <f t="shared" si="68"/>
        <v/>
      </c>
      <c r="HM44" s="195"/>
      <c r="HN44" s="196"/>
      <c r="HO44" s="194" t="str">
        <f t="shared" si="69"/>
        <v/>
      </c>
      <c r="HP44" s="195"/>
      <c r="HQ44" s="196"/>
      <c r="HR44" s="194" t="str">
        <f t="shared" si="70"/>
        <v/>
      </c>
      <c r="HS44" s="195"/>
      <c r="HT44" s="196"/>
      <c r="HU44" s="194" t="str">
        <f t="shared" si="71"/>
        <v/>
      </c>
      <c r="HV44" s="195"/>
      <c r="HW44" s="196"/>
      <c r="HX44" s="194" t="str">
        <f t="shared" si="72"/>
        <v/>
      </c>
      <c r="HY44" s="195"/>
      <c r="HZ44" s="196"/>
      <c r="IA44" s="194" t="str">
        <f t="shared" si="73"/>
        <v/>
      </c>
      <c r="IB44" s="195"/>
      <c r="IC44" s="196"/>
      <c r="ID44" s="194" t="str">
        <f t="shared" si="74"/>
        <v/>
      </c>
      <c r="IE44" s="195"/>
      <c r="IF44" s="196"/>
      <c r="IG44" s="194" t="str">
        <f t="shared" si="75"/>
        <v/>
      </c>
      <c r="IH44" s="195"/>
      <c r="II44" s="196"/>
      <c r="IJ44" s="194" t="str">
        <f t="shared" si="76"/>
        <v/>
      </c>
      <c r="IK44" s="195"/>
      <c r="IL44" s="196"/>
      <c r="IM44" s="194" t="str">
        <f t="shared" si="77"/>
        <v/>
      </c>
      <c r="IN44" s="195"/>
      <c r="IO44" s="196"/>
      <c r="IP44" s="194" t="str">
        <f t="shared" si="78"/>
        <v/>
      </c>
      <c r="IQ44" s="195"/>
      <c r="IR44" s="196"/>
    </row>
    <row r="45" spans="2:252" ht="21" hidden="1" customHeight="1" x14ac:dyDescent="0.15">
      <c r="D45" s="321" t="s">
        <v>45</v>
      </c>
      <c r="E45" s="322"/>
      <c r="F45" s="322"/>
      <c r="G45" s="322"/>
      <c r="H45" s="322"/>
      <c r="I45" s="322"/>
      <c r="J45" s="322"/>
      <c r="K45" s="322"/>
      <c r="L45" s="322"/>
      <c r="M45" s="322"/>
      <c r="N45" s="322"/>
      <c r="O45" s="322"/>
      <c r="P45" s="322"/>
      <c r="Q45" s="322"/>
      <c r="R45" s="322"/>
      <c r="S45" s="322"/>
      <c r="T45" s="323"/>
      <c r="U45" s="317">
        <f>SUM(U35:AA44)</f>
        <v>0</v>
      </c>
      <c r="V45" s="317"/>
      <c r="W45" s="317"/>
      <c r="X45" s="317"/>
      <c r="Y45" s="317"/>
      <c r="Z45" s="317"/>
      <c r="AA45" s="317"/>
      <c r="AB45" s="324" t="s">
        <v>82</v>
      </c>
      <c r="AC45" s="325"/>
      <c r="AD45" s="325"/>
      <c r="AE45" s="325"/>
      <c r="AF45" s="325"/>
      <c r="AG45" s="325"/>
      <c r="AH45" s="326"/>
      <c r="AI45" s="317">
        <f>SUM(AI35:AO44)</f>
        <v>0</v>
      </c>
      <c r="AJ45" s="317"/>
      <c r="AK45" s="317"/>
      <c r="AL45" s="317"/>
      <c r="AM45" s="317"/>
      <c r="AN45" s="317"/>
      <c r="AO45" s="317"/>
      <c r="AP45" s="317">
        <f>SUM(AP35:AV44)</f>
        <v>0</v>
      </c>
      <c r="AQ45" s="317"/>
      <c r="AR45" s="317"/>
      <c r="AS45" s="317"/>
      <c r="AT45" s="317"/>
      <c r="AU45" s="317"/>
      <c r="AV45" s="317"/>
      <c r="AW45" s="317">
        <f>SUM(AW35:BC44)</f>
        <v>0</v>
      </c>
      <c r="AX45" s="317"/>
      <c r="AY45" s="317"/>
      <c r="AZ45" s="317"/>
      <c r="BA45" s="317"/>
      <c r="BB45" s="317"/>
      <c r="BC45" s="317"/>
      <c r="BD45" s="317">
        <f>SUM(BD35:BJ44)</f>
        <v>0</v>
      </c>
      <c r="BE45" s="317"/>
      <c r="BF45" s="317"/>
      <c r="BG45" s="317"/>
      <c r="BH45" s="317"/>
      <c r="BI45" s="317"/>
      <c r="BJ45" s="317"/>
      <c r="BK45" s="317">
        <f>SUM(BK35:BQ44)</f>
        <v>0</v>
      </c>
      <c r="BL45" s="317"/>
      <c r="BM45" s="317"/>
      <c r="BN45" s="317"/>
      <c r="BO45" s="317"/>
      <c r="BP45" s="317"/>
      <c r="BQ45" s="317"/>
      <c r="BR45" s="317">
        <f>SUM(BR35:BX44)</f>
        <v>0</v>
      </c>
      <c r="BS45" s="317"/>
      <c r="BT45" s="317"/>
      <c r="BU45" s="317"/>
      <c r="BV45" s="317"/>
      <c r="BW45" s="317"/>
      <c r="BX45" s="317"/>
      <c r="BY45" s="317">
        <f>SUM(BY35:CE44)</f>
        <v>0</v>
      </c>
      <c r="BZ45" s="317"/>
      <c r="CA45" s="317"/>
      <c r="CB45" s="317"/>
      <c r="CC45" s="317"/>
      <c r="CD45" s="317"/>
      <c r="CE45" s="317"/>
      <c r="CF45" s="317">
        <f>SUM(CF35:CL44)</f>
        <v>0</v>
      </c>
      <c r="CG45" s="317"/>
      <c r="CH45" s="317"/>
      <c r="CI45" s="317"/>
      <c r="CJ45" s="317"/>
      <c r="CK45" s="317"/>
      <c r="CL45" s="317"/>
      <c r="CM45" s="317">
        <f>SUM(CM35:CS44)</f>
        <v>0</v>
      </c>
      <c r="CN45" s="317"/>
      <c r="CO45" s="317"/>
      <c r="CP45" s="317"/>
      <c r="CQ45" s="317"/>
      <c r="CR45" s="317"/>
      <c r="CS45" s="317"/>
      <c r="CT45" s="317">
        <f>SUM(CT35:CZ44)</f>
        <v>0</v>
      </c>
      <c r="CU45" s="317"/>
      <c r="CV45" s="317"/>
      <c r="CW45" s="317"/>
      <c r="CX45" s="317"/>
      <c r="CY45" s="317"/>
      <c r="CZ45" s="317"/>
      <c r="DA45" s="317">
        <f>SUM(DA35:DG44)</f>
        <v>0</v>
      </c>
      <c r="DB45" s="317"/>
      <c r="DC45" s="317"/>
      <c r="DD45" s="317"/>
      <c r="DE45" s="317"/>
      <c r="DF45" s="317"/>
      <c r="DG45" s="317"/>
      <c r="DH45" s="32"/>
      <c r="DI45" s="32"/>
      <c r="DJ45" s="32"/>
      <c r="DK45" s="32"/>
      <c r="DL45" s="32"/>
      <c r="DM45" s="32"/>
      <c r="DN45" s="32"/>
      <c r="DO45" s="32"/>
      <c r="DP45" s="317">
        <f>SUM(DP35:DV44)</f>
        <v>0</v>
      </c>
      <c r="DQ45" s="317"/>
      <c r="DR45" s="317"/>
      <c r="DS45" s="317"/>
      <c r="DT45" s="317"/>
      <c r="DU45" s="317"/>
      <c r="DV45" s="317"/>
      <c r="DW45" s="317">
        <f>SUM(DW35:EC44)</f>
        <v>0</v>
      </c>
      <c r="DX45" s="317"/>
      <c r="DY45" s="317"/>
      <c r="DZ45" s="317"/>
      <c r="EA45" s="317"/>
      <c r="EB45" s="317"/>
      <c r="EC45" s="317"/>
      <c r="ED45" s="317">
        <f>SUM(ED35:EJ44)</f>
        <v>0</v>
      </c>
      <c r="EE45" s="317"/>
      <c r="EF45" s="317"/>
      <c r="EG45" s="317"/>
      <c r="EH45" s="317"/>
      <c r="EI45" s="317"/>
      <c r="EJ45" s="317"/>
      <c r="EK45" s="7"/>
      <c r="EL45" s="7"/>
      <c r="EM45" s="7"/>
      <c r="EN45" s="7"/>
      <c r="EO45" s="7"/>
      <c r="EP45" s="7"/>
      <c r="ET45" s="167">
        <f>SUMPRODUCT((ET35:EV44="○")*1)</f>
        <v>0</v>
      </c>
      <c r="EU45" s="168"/>
      <c r="EV45" s="169"/>
      <c r="EW45" s="167">
        <f>SUMPRODUCT((EW35:EY44="○")*1)</f>
        <v>0</v>
      </c>
      <c r="EX45" s="168"/>
      <c r="EY45" s="169"/>
      <c r="EZ45" s="167">
        <f>SUMPRODUCT((EZ35:FB44="○")*1)</f>
        <v>0</v>
      </c>
      <c r="FA45" s="168"/>
      <c r="FB45" s="169"/>
      <c r="FC45" s="167">
        <f>SUMPRODUCT((FC35:FE44="○")*1)</f>
        <v>0</v>
      </c>
      <c r="FD45" s="168"/>
      <c r="FE45" s="169"/>
      <c r="FF45" s="167">
        <f>SUMPRODUCT((FF35:FH44="○")*1)</f>
        <v>0</v>
      </c>
      <c r="FG45" s="168"/>
      <c r="FH45" s="169"/>
      <c r="FI45" s="167">
        <f>SUMPRODUCT((FI35:FK44="○")*1)</f>
        <v>0</v>
      </c>
      <c r="FJ45" s="168"/>
      <c r="FK45" s="169"/>
      <c r="FL45" s="167">
        <f>SUMPRODUCT((FL35:FN44="○")*1)</f>
        <v>0</v>
      </c>
      <c r="FM45" s="168"/>
      <c r="FN45" s="169"/>
      <c r="FO45" s="167">
        <f>SUMPRODUCT((FO35:FQ44="○")*1)</f>
        <v>0</v>
      </c>
      <c r="FP45" s="168"/>
      <c r="FQ45" s="169"/>
      <c r="FR45" s="167">
        <f>SUMPRODUCT((FR35:FT44="○")*1)</f>
        <v>0</v>
      </c>
      <c r="FS45" s="168"/>
      <c r="FT45" s="169"/>
      <c r="FU45" s="167">
        <f>SUMPRODUCT((FU35:FW44="○")*1)</f>
        <v>0</v>
      </c>
      <c r="FV45" s="168"/>
      <c r="FW45" s="169"/>
      <c r="FX45" s="167">
        <f>SUMPRODUCT((FX35:FZ44="○")*1)</f>
        <v>0</v>
      </c>
      <c r="FY45" s="168"/>
      <c r="FZ45" s="169"/>
      <c r="GA45" s="167">
        <f>SUMPRODUCT((GA35:GC44="○")*1)</f>
        <v>0</v>
      </c>
      <c r="GB45" s="168"/>
      <c r="GC45" s="169"/>
      <c r="GD45" s="170" t="s">
        <v>101</v>
      </c>
      <c r="GE45" s="170"/>
      <c r="GF45" s="170"/>
      <c r="GG45" s="170"/>
      <c r="GH45" s="218"/>
      <c r="GI45" s="219"/>
      <c r="GJ45" s="219"/>
      <c r="GK45" s="219"/>
      <c r="GL45" s="219"/>
      <c r="GM45" s="219"/>
      <c r="GN45" s="219"/>
      <c r="GO45" s="219"/>
      <c r="GP45" s="219"/>
      <c r="GQ45" s="219"/>
      <c r="GR45" s="219"/>
      <c r="GS45" s="219"/>
      <c r="GT45" s="219"/>
      <c r="GU45" s="219"/>
      <c r="GV45" s="219"/>
      <c r="GW45" s="219"/>
      <c r="GX45" s="219"/>
      <c r="GY45" s="219"/>
      <c r="GZ45" s="219"/>
      <c r="HA45" s="219"/>
      <c r="HB45" s="219"/>
      <c r="HC45" s="219"/>
      <c r="HD45" s="219"/>
      <c r="HE45" s="219"/>
      <c r="HF45" s="220"/>
    </row>
    <row r="46" spans="2:252" ht="21" hidden="1" customHeight="1" x14ac:dyDescent="0.1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17">
        <f>IF(ROUNDDOWN(SUM(BD45:BQ45),-2)&gt;SUM($U$30),SUM($U$30),ROUNDDOWN(SUM(BD45:BQ45),-2))</f>
        <v>0</v>
      </c>
      <c r="BL46" s="317"/>
      <c r="BM46" s="317"/>
      <c r="BN46" s="317"/>
      <c r="BO46" s="317"/>
      <c r="BP46" s="317"/>
      <c r="BQ46" s="317"/>
      <c r="BR46" s="224" t="s">
        <v>108</v>
      </c>
      <c r="BS46" s="225"/>
      <c r="BT46" s="225"/>
      <c r="BU46" s="225"/>
      <c r="BV46" s="225"/>
      <c r="BW46" s="225"/>
      <c r="BX46" s="225"/>
      <c r="BY46" s="225"/>
      <c r="BZ46" s="225"/>
      <c r="CA46" s="225"/>
      <c r="CB46" s="225"/>
      <c r="CC46" s="225"/>
      <c r="CD46" s="225"/>
      <c r="CE46" s="225"/>
      <c r="CF46" s="33"/>
      <c r="CG46" s="33"/>
      <c r="CH46" s="33"/>
      <c r="CI46" s="33"/>
      <c r="CJ46" s="33"/>
      <c r="CK46" s="33"/>
      <c r="CL46" s="33"/>
      <c r="CM46" s="33"/>
      <c r="CN46" s="33"/>
      <c r="CO46" s="33"/>
      <c r="CP46" s="33"/>
      <c r="CQ46" s="33"/>
      <c r="CR46" s="33"/>
      <c r="CS46" s="33"/>
      <c r="CT46" s="33"/>
      <c r="CU46" s="33"/>
      <c r="CV46" s="33"/>
      <c r="CW46" s="33"/>
      <c r="CX46" s="33"/>
      <c r="CY46" s="33"/>
      <c r="CZ46" s="34" t="s">
        <v>57</v>
      </c>
      <c r="DA46" s="317">
        <f>SUM(CT45:DG45)</f>
        <v>0</v>
      </c>
      <c r="DB46" s="317"/>
      <c r="DC46" s="317"/>
      <c r="DD46" s="317"/>
      <c r="DE46" s="317"/>
      <c r="DF46" s="317"/>
      <c r="DG46" s="317"/>
      <c r="DH46" s="32"/>
      <c r="DI46" s="32"/>
      <c r="DJ46" s="32"/>
      <c r="DK46" s="32"/>
      <c r="DL46" s="32"/>
      <c r="DM46" s="32"/>
      <c r="DN46" s="32"/>
      <c r="DO46" s="32"/>
      <c r="DP46" s="33"/>
      <c r="DQ46" s="33"/>
      <c r="DR46" s="33"/>
      <c r="DS46" s="33"/>
      <c r="DT46" s="33"/>
      <c r="DU46" s="33"/>
      <c r="DV46" s="33"/>
      <c r="DW46" s="33"/>
      <c r="DX46" s="33"/>
      <c r="DY46" s="33"/>
      <c r="DZ46" s="33"/>
      <c r="EA46" s="33"/>
      <c r="EB46" s="33"/>
      <c r="EC46" s="34" t="s">
        <v>57</v>
      </c>
      <c r="ED46" s="317">
        <f>SUM(DP45:EJ45)</f>
        <v>0</v>
      </c>
      <c r="EE46" s="317"/>
      <c r="EF46" s="317"/>
      <c r="EG46" s="317"/>
      <c r="EH46" s="317"/>
      <c r="EI46" s="317"/>
      <c r="EJ46" s="317"/>
      <c r="EK46" s="7"/>
      <c r="EL46" s="7"/>
      <c r="EM46" s="7"/>
      <c r="EN46" s="7"/>
      <c r="EO46" s="7"/>
      <c r="EP46" s="7"/>
      <c r="ET46" s="167">
        <f>SUM(ME24)</f>
        <v>0</v>
      </c>
      <c r="EU46" s="168"/>
      <c r="EV46" s="169"/>
      <c r="EW46" s="167">
        <f>SUM(MH24)</f>
        <v>0</v>
      </c>
      <c r="EX46" s="168"/>
      <c r="EY46" s="169"/>
      <c r="EZ46" s="167">
        <f>SUM(MK24)</f>
        <v>0</v>
      </c>
      <c r="FA46" s="168"/>
      <c r="FB46" s="169"/>
      <c r="FC46" s="167">
        <f>SUM(MN24)</f>
        <v>0</v>
      </c>
      <c r="FD46" s="168"/>
      <c r="FE46" s="169"/>
      <c r="FF46" s="167">
        <f>SUM(MQ24)</f>
        <v>0</v>
      </c>
      <c r="FG46" s="168"/>
      <c r="FH46" s="169"/>
      <c r="FI46" s="167">
        <f>SUM(MT24)</f>
        <v>0</v>
      </c>
      <c r="FJ46" s="168"/>
      <c r="FK46" s="169"/>
      <c r="FL46" s="167">
        <f>SUM(MW24)</f>
        <v>0</v>
      </c>
      <c r="FM46" s="168"/>
      <c r="FN46" s="169"/>
      <c r="FO46" s="167">
        <f>SUM(MZ24)</f>
        <v>0</v>
      </c>
      <c r="FP46" s="168"/>
      <c r="FQ46" s="169"/>
      <c r="FR46" s="167">
        <f>SUM(NC24)</f>
        <v>0</v>
      </c>
      <c r="FS46" s="168"/>
      <c r="FT46" s="169"/>
      <c r="FU46" s="167">
        <f>SUM(NF24)</f>
        <v>0</v>
      </c>
      <c r="FV46" s="168"/>
      <c r="FW46" s="169"/>
      <c r="FX46" s="167">
        <f>SUM(NI24)</f>
        <v>0</v>
      </c>
      <c r="FY46" s="168"/>
      <c r="FZ46" s="169"/>
      <c r="GA46" s="167">
        <f>SUM(NL24)</f>
        <v>0</v>
      </c>
      <c r="GB46" s="168"/>
      <c r="GC46" s="169"/>
      <c r="GD46" s="170">
        <f>IF(SUM(GD24)=1,"",SUM(ET46:GC46))</f>
        <v>0</v>
      </c>
      <c r="GE46" s="170"/>
      <c r="GF46" s="170"/>
      <c r="GG46" s="170"/>
      <c r="GH46" s="221"/>
      <c r="GI46" s="222"/>
      <c r="GJ46" s="222"/>
      <c r="GK46" s="222"/>
      <c r="GL46" s="222"/>
      <c r="GM46" s="222"/>
      <c r="GN46" s="222"/>
      <c r="GO46" s="222"/>
      <c r="GP46" s="222"/>
      <c r="GQ46" s="222"/>
      <c r="GR46" s="222"/>
      <c r="GS46" s="222"/>
      <c r="GT46" s="222"/>
      <c r="GU46" s="222"/>
      <c r="GV46" s="222"/>
      <c r="GW46" s="222"/>
      <c r="GX46" s="222"/>
      <c r="GY46" s="222"/>
      <c r="GZ46" s="222"/>
      <c r="HA46" s="222"/>
      <c r="HB46" s="222"/>
      <c r="HC46" s="222"/>
      <c r="HD46" s="222"/>
      <c r="HE46" s="222"/>
      <c r="HF46" s="223"/>
    </row>
    <row r="47" spans="2:252" ht="21" hidden="1" customHeight="1" x14ac:dyDescent="0.1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6" t="s">
        <v>58</v>
      </c>
      <c r="DA47" s="317">
        <f>IF(ROUNDDOWN(SUM(DA46),-2)&gt;SUM($U$30),SUM($U$30),ROUNDDOWN(SUM(DA46),-2))</f>
        <v>0</v>
      </c>
      <c r="DB47" s="317"/>
      <c r="DC47" s="317"/>
      <c r="DD47" s="317"/>
      <c r="DE47" s="317"/>
      <c r="DF47" s="317"/>
      <c r="DG47" s="317"/>
      <c r="DH47" s="32"/>
      <c r="DI47" s="32"/>
      <c r="DJ47" s="32"/>
      <c r="DK47" s="32"/>
      <c r="DL47" s="32"/>
      <c r="DM47" s="32"/>
      <c r="DN47" s="32"/>
      <c r="DO47" s="32"/>
      <c r="DP47" s="35"/>
      <c r="DQ47" s="35"/>
      <c r="DR47" s="35"/>
      <c r="DS47" s="35"/>
      <c r="DT47" s="35"/>
      <c r="DU47" s="35"/>
      <c r="DV47" s="35"/>
      <c r="DW47" s="35"/>
      <c r="DX47" s="35"/>
      <c r="DY47" s="35"/>
      <c r="DZ47" s="35"/>
      <c r="EA47" s="35"/>
      <c r="EB47" s="35"/>
      <c r="EC47" s="36" t="s">
        <v>58</v>
      </c>
      <c r="ED47" s="333">
        <f>IF(ROUNDDOWN(SUM(ED46),-2)&gt;SUM($U$30),SUM($U$30),ROUNDDOWN(SUM(ED46),-2))</f>
        <v>0</v>
      </c>
      <c r="EE47" s="333"/>
      <c r="EF47" s="333"/>
      <c r="EG47" s="333"/>
      <c r="EH47" s="333"/>
      <c r="EI47" s="333"/>
      <c r="EJ47" s="333"/>
      <c r="EK47" s="7"/>
      <c r="EL47" s="7"/>
      <c r="EM47" s="7"/>
      <c r="EN47" s="7"/>
      <c r="EO47" s="7"/>
      <c r="EP47" s="7"/>
      <c r="ET47" s="167" t="str">
        <f>IF(SUMPRODUCT((ET35:EV44="○")*1)&gt;0,1,"")</f>
        <v/>
      </c>
      <c r="EU47" s="168"/>
      <c r="EV47" s="169"/>
      <c r="EW47" s="167" t="str">
        <f>IF(SUMPRODUCT((EW35:EY44="○")*1)&gt;0,1,"")</f>
        <v/>
      </c>
      <c r="EX47" s="168"/>
      <c r="EY47" s="169"/>
      <c r="EZ47" s="167" t="str">
        <f>IF(SUMPRODUCT((EZ35:FB44="○")*1)&gt;0,1,"")</f>
        <v/>
      </c>
      <c r="FA47" s="168"/>
      <c r="FB47" s="169"/>
      <c r="FC47" s="167" t="str">
        <f>IF(SUMPRODUCT((FC35:FE44="○")*1)&gt;0,1,"")</f>
        <v/>
      </c>
      <c r="FD47" s="168"/>
      <c r="FE47" s="169"/>
      <c r="FF47" s="167" t="str">
        <f>IF(SUMPRODUCT((FF35:FH44="○")*1)&gt;0,1,"")</f>
        <v/>
      </c>
      <c r="FG47" s="168"/>
      <c r="FH47" s="169"/>
      <c r="FI47" s="167" t="str">
        <f>IF(SUMPRODUCT((FI35:FK44="○")*1)&gt;0,1,"")</f>
        <v/>
      </c>
      <c r="FJ47" s="168"/>
      <c r="FK47" s="169"/>
      <c r="FL47" s="167" t="str">
        <f>IF(SUMPRODUCT((FL35:FN44="○")*1)&gt;0,1,"")</f>
        <v/>
      </c>
      <c r="FM47" s="168"/>
      <c r="FN47" s="169"/>
      <c r="FO47" s="167" t="str">
        <f>IF(SUMPRODUCT((FO35:FQ44="○")*1)&gt;0,1,"")</f>
        <v/>
      </c>
      <c r="FP47" s="168"/>
      <c r="FQ47" s="169"/>
      <c r="FR47" s="167" t="str">
        <f>IF(SUMPRODUCT((FR35:FT44="○")*1)&gt;0,1,"")</f>
        <v/>
      </c>
      <c r="FS47" s="168"/>
      <c r="FT47" s="169"/>
      <c r="FU47" s="167" t="str">
        <f>IF(SUMPRODUCT((FU35:FW44="○")*1)&gt;0,1,"")</f>
        <v/>
      </c>
      <c r="FV47" s="168"/>
      <c r="FW47" s="169"/>
      <c r="FX47" s="167" t="str">
        <f>IF(SUMPRODUCT((FX35:FZ44="○")*1)&gt;0,1,"")</f>
        <v/>
      </c>
      <c r="FY47" s="168"/>
      <c r="FZ47" s="169"/>
      <c r="GA47" s="167" t="str">
        <f>IF(SUMPRODUCT((GA35:GC44="○")*1)&gt;0,1,"")</f>
        <v/>
      </c>
      <c r="GB47" s="168"/>
      <c r="GC47" s="169"/>
      <c r="GD47" s="170">
        <f>SUM(ET47:GC47)</f>
        <v>0</v>
      </c>
      <c r="GE47" s="170"/>
      <c r="GF47" s="170"/>
      <c r="GG47" s="170"/>
    </row>
    <row r="48" spans="2:252" ht="21" hidden="1" customHeight="1" x14ac:dyDescent="0.15">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6" t="s">
        <v>54</v>
      </c>
      <c r="DA48" s="317">
        <f>IF(ROUNDDOWN(SUM(DA46),-2)&gt;SUM(DA47),SUM(DA46)-SUM(DA47),0)</f>
        <v>0</v>
      </c>
      <c r="DB48" s="317"/>
      <c r="DC48" s="317"/>
      <c r="DD48" s="317"/>
      <c r="DE48" s="317"/>
      <c r="DF48" s="317"/>
      <c r="DG48" s="317"/>
      <c r="DH48" s="32"/>
      <c r="DI48" s="32"/>
      <c r="DJ48" s="32"/>
      <c r="DK48" s="32"/>
      <c r="DL48" s="32"/>
      <c r="DM48" s="32"/>
      <c r="DN48" s="32"/>
      <c r="DO48" s="32"/>
      <c r="DP48" s="35"/>
      <c r="DQ48" s="35"/>
      <c r="DR48" s="35"/>
      <c r="DS48" s="35"/>
      <c r="DT48" s="35"/>
      <c r="DU48" s="35"/>
      <c r="DV48" s="35"/>
      <c r="DW48" s="35"/>
      <c r="DX48" s="35"/>
      <c r="DY48" s="35"/>
      <c r="DZ48" s="35"/>
      <c r="EA48" s="35"/>
      <c r="EB48" s="35"/>
      <c r="EC48" s="36" t="s">
        <v>54</v>
      </c>
      <c r="ED48" s="317">
        <f>IF(ROUNDDOWN(SUM(ED46),-2)&gt;SUM(ED47),SUM(ED46)-SUM(ED47),0)</f>
        <v>0</v>
      </c>
      <c r="EE48" s="317"/>
      <c r="EF48" s="317"/>
      <c r="EG48" s="317"/>
      <c r="EH48" s="317"/>
      <c r="EI48" s="317"/>
      <c r="EJ48" s="317"/>
      <c r="EK48" s="7"/>
      <c r="EL48" s="7"/>
      <c r="EM48" s="7"/>
      <c r="EN48" s="7"/>
      <c r="EO48" s="7"/>
      <c r="EP48" s="7"/>
    </row>
    <row r="49" spans="2:224" ht="21" hidden="1" customHeight="1" thickBot="1" x14ac:dyDescent="0.2"/>
    <row r="50" spans="2:224" ht="21" hidden="1" customHeight="1" x14ac:dyDescent="0.15">
      <c r="B50" s="308" t="s">
        <v>96</v>
      </c>
      <c r="C50" s="309"/>
      <c r="D50" s="309"/>
      <c r="E50" s="309"/>
      <c r="F50" s="309"/>
      <c r="G50" s="309"/>
      <c r="H50" s="309"/>
      <c r="I50" s="310"/>
      <c r="K50" s="277" t="s">
        <v>4</v>
      </c>
      <c r="L50" s="278"/>
      <c r="M50" s="278"/>
      <c r="N50" s="278"/>
      <c r="O50" s="279"/>
      <c r="P50" s="298" t="s">
        <v>26</v>
      </c>
      <c r="Q50" s="298"/>
      <c r="R50" s="298"/>
      <c r="S50" s="298"/>
      <c r="T50" s="298"/>
      <c r="U50" s="295">
        <v>2.41</v>
      </c>
      <c r="V50" s="296"/>
      <c r="W50" s="296"/>
      <c r="X50" s="296"/>
      <c r="Y50" s="296"/>
      <c r="Z50" s="297"/>
      <c r="AA50" s="271" t="str">
        <f>"（前年の総所得金額－基礎控除額）×"&amp;IF(U50="","",U50)&amp;"％"</f>
        <v>（前年の総所得金額－基礎控除額）×2.41％</v>
      </c>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3"/>
    </row>
    <row r="51" spans="2:224" ht="21" hidden="1" customHeight="1" thickBot="1" x14ac:dyDescent="0.2">
      <c r="B51" s="311"/>
      <c r="C51" s="312"/>
      <c r="D51" s="312"/>
      <c r="E51" s="312"/>
      <c r="F51" s="312"/>
      <c r="G51" s="312"/>
      <c r="H51" s="312"/>
      <c r="I51" s="313"/>
      <c r="J51" s="2"/>
      <c r="K51" s="280"/>
      <c r="L51" s="281"/>
      <c r="M51" s="281"/>
      <c r="N51" s="281"/>
      <c r="O51" s="282"/>
      <c r="P51" s="314" t="s">
        <v>8</v>
      </c>
      <c r="Q51" s="314"/>
      <c r="R51" s="314"/>
      <c r="S51" s="314"/>
      <c r="T51" s="314"/>
      <c r="U51" s="307" t="s">
        <v>219</v>
      </c>
      <c r="V51" s="307"/>
      <c r="W51" s="307"/>
      <c r="X51" s="307"/>
      <c r="Y51" s="307"/>
      <c r="Z51" s="307"/>
      <c r="AA51" s="274"/>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6"/>
    </row>
    <row r="52" spans="2:224" ht="21" hidden="1" customHeight="1" x14ac:dyDescent="0.15">
      <c r="J52" s="2"/>
      <c r="K52" s="299" t="s">
        <v>5</v>
      </c>
      <c r="L52" s="300"/>
      <c r="M52" s="300"/>
      <c r="N52" s="300"/>
      <c r="O52" s="300"/>
      <c r="P52" s="300"/>
      <c r="Q52" s="300"/>
      <c r="R52" s="300"/>
      <c r="S52" s="300"/>
      <c r="T52" s="300"/>
      <c r="U52" s="306">
        <v>13200</v>
      </c>
      <c r="V52" s="306"/>
      <c r="W52" s="306"/>
      <c r="X52" s="306"/>
      <c r="Y52" s="306"/>
      <c r="Z52" s="306"/>
      <c r="AA52" s="294" t="s">
        <v>78</v>
      </c>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83"/>
    </row>
    <row r="53" spans="2:224" ht="21" hidden="1" customHeight="1" thickBot="1" x14ac:dyDescent="0.2">
      <c r="J53" s="2"/>
      <c r="K53" s="301" t="s">
        <v>77</v>
      </c>
      <c r="L53" s="302"/>
      <c r="M53" s="302"/>
      <c r="N53" s="302"/>
      <c r="O53" s="302"/>
      <c r="P53" s="302"/>
      <c r="Q53" s="302"/>
      <c r="R53" s="302"/>
      <c r="S53" s="302"/>
      <c r="T53" s="302"/>
      <c r="U53" s="303">
        <v>220000</v>
      </c>
      <c r="V53" s="304"/>
      <c r="W53" s="304"/>
      <c r="X53" s="304"/>
      <c r="Y53" s="304"/>
      <c r="Z53" s="305"/>
      <c r="AA53" s="286"/>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5"/>
    </row>
    <row r="54" spans="2:224" ht="21" hidden="1" customHeight="1" x14ac:dyDescent="0.15">
      <c r="D54" s="2"/>
      <c r="E54" s="2"/>
      <c r="F54" s="2"/>
      <c r="G54" s="2"/>
      <c r="H54" s="2"/>
      <c r="I54" s="2"/>
      <c r="J54" s="2"/>
      <c r="K54" s="2"/>
      <c r="BR54" s="253" t="str">
        <f>IF($AU$5="","",$AU$5)</f>
        <v/>
      </c>
      <c r="BS54" s="253"/>
      <c r="BT54" s="253"/>
      <c r="BU54" s="253"/>
      <c r="BV54" s="253"/>
      <c r="BW54" s="253"/>
      <c r="BX54" s="253"/>
      <c r="BY54" s="253"/>
      <c r="BZ54" s="253"/>
      <c r="CA54" s="253"/>
      <c r="CB54" s="253"/>
      <c r="CC54" s="253"/>
      <c r="CD54" s="253"/>
      <c r="CE54" s="253"/>
    </row>
    <row r="55" spans="2:224" ht="21" hidden="1" customHeight="1" x14ac:dyDescent="0.15">
      <c r="D55" s="293" t="s">
        <v>49</v>
      </c>
      <c r="E55" s="293"/>
      <c r="F55" s="293"/>
      <c r="G55" s="293"/>
      <c r="H55" s="293"/>
      <c r="I55" s="293"/>
      <c r="J55" s="293"/>
      <c r="K55" s="293"/>
      <c r="L55" s="293"/>
      <c r="M55" s="293"/>
      <c r="N55" s="293"/>
      <c r="O55" s="293"/>
      <c r="P55" s="293"/>
      <c r="Q55" s="293"/>
      <c r="R55" s="293"/>
      <c r="S55" s="293"/>
      <c r="T55" s="293"/>
      <c r="U55" s="293" t="s">
        <v>50</v>
      </c>
      <c r="V55" s="293"/>
      <c r="W55" s="293"/>
      <c r="X55" s="293"/>
      <c r="Y55" s="293"/>
      <c r="Z55" s="293"/>
      <c r="AA55" s="293"/>
      <c r="AB55" s="293"/>
      <c r="AC55" s="293"/>
      <c r="AD55" s="293"/>
      <c r="AE55" s="293"/>
      <c r="AF55" s="293"/>
      <c r="AG55" s="293"/>
      <c r="AH55" s="293"/>
      <c r="AI55" s="293"/>
      <c r="AJ55" s="293"/>
      <c r="AK55" s="293"/>
      <c r="AL55" s="293"/>
      <c r="AM55" s="293"/>
      <c r="AN55" s="293"/>
      <c r="AO55" s="293"/>
      <c r="AP55" s="293" t="s">
        <v>59</v>
      </c>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318" t="s">
        <v>56</v>
      </c>
      <c r="BS55" s="319"/>
      <c r="BT55" s="319"/>
      <c r="BU55" s="319"/>
      <c r="BV55" s="319"/>
      <c r="BW55" s="319"/>
      <c r="BX55" s="319"/>
      <c r="BY55" s="319"/>
      <c r="BZ55" s="319"/>
      <c r="CA55" s="319"/>
      <c r="CB55" s="319"/>
      <c r="CC55" s="319"/>
      <c r="CD55" s="319"/>
      <c r="CE55" s="320"/>
      <c r="CF55" s="293" t="s">
        <v>81</v>
      </c>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128" t="s">
        <v>53</v>
      </c>
      <c r="DI55" s="129"/>
      <c r="DJ55" s="129"/>
      <c r="DK55" s="129"/>
      <c r="DL55" s="129"/>
      <c r="DM55" s="129"/>
      <c r="DN55" s="129"/>
      <c r="DO55" s="130"/>
      <c r="DP55" s="318" t="s">
        <v>90</v>
      </c>
      <c r="DQ55" s="319"/>
      <c r="DR55" s="319"/>
      <c r="DS55" s="319"/>
      <c r="DT55" s="319"/>
      <c r="DU55" s="319"/>
      <c r="DV55" s="319"/>
      <c r="DW55" s="319"/>
      <c r="DX55" s="319"/>
      <c r="DY55" s="319"/>
      <c r="DZ55" s="319"/>
      <c r="EA55" s="319"/>
      <c r="EB55" s="319"/>
      <c r="EC55" s="319"/>
      <c r="ED55" s="319"/>
      <c r="EE55" s="319"/>
      <c r="EF55" s="319"/>
      <c r="EG55" s="319"/>
      <c r="EH55" s="319"/>
      <c r="EI55" s="319"/>
      <c r="EJ55" s="320"/>
      <c r="EK55" s="4"/>
      <c r="EL55" s="4"/>
      <c r="EM55" s="4"/>
      <c r="EN55" s="4"/>
      <c r="EO55" s="4"/>
      <c r="EP55" s="4"/>
    </row>
    <row r="56" spans="2:224" ht="21" hidden="1" customHeight="1" x14ac:dyDescent="0.15">
      <c r="D56" s="287" t="s">
        <v>7</v>
      </c>
      <c r="E56" s="288"/>
      <c r="F56" s="288"/>
      <c r="G56" s="288"/>
      <c r="H56" s="288"/>
      <c r="I56" s="288"/>
      <c r="J56" s="289"/>
      <c r="K56" s="131" t="s">
        <v>22</v>
      </c>
      <c r="L56" s="131"/>
      <c r="M56" s="131"/>
      <c r="N56" s="131"/>
      <c r="O56" s="131"/>
      <c r="P56" s="131"/>
      <c r="Q56" s="131"/>
      <c r="R56" s="131" t="s">
        <v>13</v>
      </c>
      <c r="S56" s="131"/>
      <c r="T56" s="131"/>
      <c r="U56" s="141" t="s">
        <v>14</v>
      </c>
      <c r="V56" s="142"/>
      <c r="W56" s="142"/>
      <c r="X56" s="142"/>
      <c r="Y56" s="142"/>
      <c r="Z56" s="142"/>
      <c r="AA56" s="143"/>
      <c r="AB56" s="141" t="s">
        <v>15</v>
      </c>
      <c r="AC56" s="142"/>
      <c r="AD56" s="142"/>
      <c r="AE56" s="142"/>
      <c r="AF56" s="142"/>
      <c r="AG56" s="142"/>
      <c r="AH56" s="143"/>
      <c r="AI56" s="141" t="s">
        <v>16</v>
      </c>
      <c r="AJ56" s="142"/>
      <c r="AK56" s="142"/>
      <c r="AL56" s="142"/>
      <c r="AM56" s="142"/>
      <c r="AN56" s="142"/>
      <c r="AO56" s="143"/>
      <c r="AP56" s="141" t="str">
        <f>"④(③×"&amp;DBCS(U50)&amp;"%)"</f>
        <v>④(③×２．４１%)</v>
      </c>
      <c r="AQ56" s="142"/>
      <c r="AR56" s="142"/>
      <c r="AS56" s="142"/>
      <c r="AT56" s="142"/>
      <c r="AU56" s="142"/>
      <c r="AV56" s="143"/>
      <c r="AW56" s="141" t="s">
        <v>17</v>
      </c>
      <c r="AX56" s="142"/>
      <c r="AY56" s="142"/>
      <c r="AZ56" s="142"/>
      <c r="BA56" s="142"/>
      <c r="BB56" s="142"/>
      <c r="BC56" s="143"/>
      <c r="BD56" s="141" t="s">
        <v>55</v>
      </c>
      <c r="BE56" s="142"/>
      <c r="BF56" s="142"/>
      <c r="BG56" s="142"/>
      <c r="BH56" s="142"/>
      <c r="BI56" s="142"/>
      <c r="BJ56" s="143"/>
      <c r="BK56" s="144"/>
      <c r="BL56" s="144"/>
      <c r="BM56" s="144"/>
      <c r="BN56" s="144"/>
      <c r="BO56" s="144"/>
      <c r="BP56" s="144"/>
      <c r="BQ56" s="144"/>
      <c r="BR56" s="141" t="s">
        <v>51</v>
      </c>
      <c r="BS56" s="142"/>
      <c r="BT56" s="142"/>
      <c r="BU56" s="142"/>
      <c r="BV56" s="142"/>
      <c r="BW56" s="142"/>
      <c r="BX56" s="143"/>
      <c r="BY56" s="144"/>
      <c r="BZ56" s="144"/>
      <c r="CA56" s="144"/>
      <c r="CB56" s="144"/>
      <c r="CC56" s="144"/>
      <c r="CD56" s="144"/>
      <c r="CE56" s="144"/>
      <c r="CF56" s="141" t="s">
        <v>83</v>
      </c>
      <c r="CG56" s="142"/>
      <c r="CH56" s="142"/>
      <c r="CI56" s="142"/>
      <c r="CJ56" s="142"/>
      <c r="CK56" s="142"/>
      <c r="CL56" s="143"/>
      <c r="CM56" s="141" t="s">
        <v>84</v>
      </c>
      <c r="CN56" s="142"/>
      <c r="CO56" s="142"/>
      <c r="CP56" s="142"/>
      <c r="CQ56" s="142"/>
      <c r="CR56" s="142"/>
      <c r="CS56" s="143"/>
      <c r="CT56" s="141" t="s">
        <v>85</v>
      </c>
      <c r="CU56" s="142"/>
      <c r="CV56" s="142"/>
      <c r="CW56" s="142"/>
      <c r="CX56" s="142"/>
      <c r="CY56" s="142"/>
      <c r="CZ56" s="143"/>
      <c r="DA56" s="144"/>
      <c r="DB56" s="144"/>
      <c r="DC56" s="144"/>
      <c r="DD56" s="144"/>
      <c r="DE56" s="144"/>
      <c r="DF56" s="144"/>
      <c r="DG56" s="144"/>
      <c r="DH56" s="131" t="s">
        <v>87</v>
      </c>
      <c r="DI56" s="131"/>
      <c r="DJ56" s="131"/>
      <c r="DK56" s="131"/>
      <c r="DL56" s="131" t="s">
        <v>88</v>
      </c>
      <c r="DM56" s="131"/>
      <c r="DN56" s="131"/>
      <c r="DO56" s="131"/>
      <c r="DP56" s="144" t="s">
        <v>4</v>
      </c>
      <c r="DQ56" s="144"/>
      <c r="DR56" s="144"/>
      <c r="DS56" s="144"/>
      <c r="DT56" s="144"/>
      <c r="DU56" s="144"/>
      <c r="DV56" s="144"/>
      <c r="DW56" s="144" t="s">
        <v>10</v>
      </c>
      <c r="DX56" s="144"/>
      <c r="DY56" s="144"/>
      <c r="DZ56" s="144"/>
      <c r="EA56" s="144"/>
      <c r="EB56" s="144"/>
      <c r="EC56" s="144"/>
      <c r="ED56" s="144"/>
      <c r="EE56" s="144"/>
      <c r="EF56" s="144"/>
      <c r="EG56" s="144"/>
      <c r="EH56" s="144"/>
      <c r="EI56" s="144"/>
      <c r="EJ56" s="144"/>
      <c r="EK56" s="5"/>
      <c r="EL56" s="5"/>
      <c r="EM56" s="5"/>
      <c r="EN56" s="5"/>
      <c r="EO56" s="5"/>
      <c r="EP56" s="5"/>
    </row>
    <row r="57" spans="2:224" ht="21" hidden="1" customHeight="1" x14ac:dyDescent="0.15">
      <c r="D57" s="290"/>
      <c r="E57" s="291"/>
      <c r="F57" s="291"/>
      <c r="G57" s="291"/>
      <c r="H57" s="291"/>
      <c r="I57" s="291"/>
      <c r="J57" s="292"/>
      <c r="K57" s="131"/>
      <c r="L57" s="131"/>
      <c r="M57" s="131"/>
      <c r="N57" s="131"/>
      <c r="O57" s="131"/>
      <c r="P57" s="131"/>
      <c r="Q57" s="131"/>
      <c r="R57" s="131"/>
      <c r="S57" s="131"/>
      <c r="T57" s="131"/>
      <c r="U57" s="268" t="s">
        <v>111</v>
      </c>
      <c r="V57" s="269"/>
      <c r="W57" s="269"/>
      <c r="X57" s="269"/>
      <c r="Y57" s="269"/>
      <c r="Z57" s="269"/>
      <c r="AA57" s="270"/>
      <c r="AB57" s="268" t="s">
        <v>8</v>
      </c>
      <c r="AC57" s="269"/>
      <c r="AD57" s="269"/>
      <c r="AE57" s="269"/>
      <c r="AF57" s="269"/>
      <c r="AG57" s="269"/>
      <c r="AH57" s="270"/>
      <c r="AI57" s="141" t="s">
        <v>9</v>
      </c>
      <c r="AJ57" s="142"/>
      <c r="AK57" s="142"/>
      <c r="AL57" s="142"/>
      <c r="AM57" s="142"/>
      <c r="AN57" s="142"/>
      <c r="AO57" s="143"/>
      <c r="AP57" s="141" t="s">
        <v>4</v>
      </c>
      <c r="AQ57" s="142"/>
      <c r="AR57" s="142"/>
      <c r="AS57" s="142"/>
      <c r="AT57" s="142"/>
      <c r="AU57" s="142"/>
      <c r="AV57" s="143"/>
      <c r="AW57" s="141" t="s">
        <v>10</v>
      </c>
      <c r="AX57" s="142"/>
      <c r="AY57" s="142"/>
      <c r="AZ57" s="142"/>
      <c r="BA57" s="142"/>
      <c r="BB57" s="142"/>
      <c r="BC57" s="143"/>
      <c r="BD57" s="141" t="s">
        <v>11</v>
      </c>
      <c r="BE57" s="142"/>
      <c r="BF57" s="142"/>
      <c r="BG57" s="142"/>
      <c r="BH57" s="142"/>
      <c r="BI57" s="142"/>
      <c r="BJ57" s="143"/>
      <c r="BK57" s="144"/>
      <c r="BL57" s="144"/>
      <c r="BM57" s="144"/>
      <c r="BN57" s="144"/>
      <c r="BO57" s="144"/>
      <c r="BP57" s="144"/>
      <c r="BQ57" s="144"/>
      <c r="BR57" s="141" t="s">
        <v>10</v>
      </c>
      <c r="BS57" s="142"/>
      <c r="BT57" s="142"/>
      <c r="BU57" s="142"/>
      <c r="BV57" s="142"/>
      <c r="BW57" s="142"/>
      <c r="BX57" s="143"/>
      <c r="BY57" s="144"/>
      <c r="BZ57" s="144"/>
      <c r="CA57" s="144"/>
      <c r="CB57" s="144"/>
      <c r="CC57" s="144"/>
      <c r="CD57" s="144"/>
      <c r="CE57" s="144"/>
      <c r="CF57" s="141" t="s">
        <v>4</v>
      </c>
      <c r="CG57" s="142"/>
      <c r="CH57" s="142"/>
      <c r="CI57" s="142"/>
      <c r="CJ57" s="142"/>
      <c r="CK57" s="142"/>
      <c r="CL57" s="143"/>
      <c r="CM57" s="141" t="s">
        <v>10</v>
      </c>
      <c r="CN57" s="142"/>
      <c r="CO57" s="142"/>
      <c r="CP57" s="142"/>
      <c r="CQ57" s="142"/>
      <c r="CR57" s="142"/>
      <c r="CS57" s="143"/>
      <c r="CT57" s="141" t="s">
        <v>11</v>
      </c>
      <c r="CU57" s="142"/>
      <c r="CV57" s="142"/>
      <c r="CW57" s="142"/>
      <c r="CX57" s="142"/>
      <c r="CY57" s="142"/>
      <c r="CZ57" s="143"/>
      <c r="DA57" s="144"/>
      <c r="DB57" s="144"/>
      <c r="DC57" s="144"/>
      <c r="DD57" s="144"/>
      <c r="DE57" s="144"/>
      <c r="DF57" s="144"/>
      <c r="DG57" s="144"/>
      <c r="DH57" s="131"/>
      <c r="DI57" s="131"/>
      <c r="DJ57" s="131"/>
      <c r="DK57" s="131"/>
      <c r="DL57" s="131"/>
      <c r="DM57" s="131"/>
      <c r="DN57" s="131"/>
      <c r="DO57" s="131"/>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5"/>
      <c r="EL57" s="5"/>
      <c r="EM57" s="5"/>
      <c r="EN57" s="5"/>
      <c r="EO57" s="5"/>
      <c r="EP57" s="5"/>
      <c r="ET57" s="210">
        <v>4</v>
      </c>
      <c r="EU57" s="211"/>
      <c r="EV57" s="212"/>
      <c r="EW57" s="210">
        <v>5</v>
      </c>
      <c r="EX57" s="211"/>
      <c r="EY57" s="212"/>
      <c r="EZ57" s="210">
        <v>6</v>
      </c>
      <c r="FA57" s="211"/>
      <c r="FB57" s="212"/>
      <c r="FC57" s="210">
        <v>7</v>
      </c>
      <c r="FD57" s="211"/>
      <c r="FE57" s="212"/>
      <c r="FF57" s="210">
        <v>8</v>
      </c>
      <c r="FG57" s="211"/>
      <c r="FH57" s="212"/>
      <c r="FI57" s="210">
        <v>9</v>
      </c>
      <c r="FJ57" s="211"/>
      <c r="FK57" s="212"/>
      <c r="FL57" s="210">
        <v>10</v>
      </c>
      <c r="FM57" s="211"/>
      <c r="FN57" s="212"/>
      <c r="FO57" s="210">
        <v>11</v>
      </c>
      <c r="FP57" s="211"/>
      <c r="FQ57" s="212"/>
      <c r="FR57" s="210">
        <v>12</v>
      </c>
      <c r="FS57" s="211"/>
      <c r="FT57" s="212"/>
      <c r="FU57" s="210">
        <v>1</v>
      </c>
      <c r="FV57" s="211"/>
      <c r="FW57" s="212"/>
      <c r="FX57" s="210">
        <v>2</v>
      </c>
      <c r="FY57" s="211"/>
      <c r="FZ57" s="212"/>
      <c r="GA57" s="210">
        <v>3</v>
      </c>
      <c r="GB57" s="211"/>
      <c r="GC57" s="212"/>
      <c r="GD57" s="167" t="s">
        <v>98</v>
      </c>
      <c r="GE57" s="168"/>
      <c r="GF57" s="168"/>
      <c r="GG57" s="169"/>
      <c r="GH57" s="167" t="s">
        <v>105</v>
      </c>
      <c r="GI57" s="168"/>
      <c r="GJ57" s="168"/>
      <c r="GK57" s="168"/>
      <c r="GL57" s="168"/>
      <c r="GM57" s="168"/>
      <c r="GN57" s="168"/>
      <c r="GO57" s="168"/>
      <c r="GP57" s="168"/>
      <c r="GQ57" s="168"/>
      <c r="GR57" s="168"/>
      <c r="GS57" s="168"/>
      <c r="GT57" s="168"/>
      <c r="GU57" s="168"/>
      <c r="GV57" s="168"/>
      <c r="GW57" s="168"/>
      <c r="GX57" s="168"/>
      <c r="GY57" s="168"/>
      <c r="GZ57" s="168"/>
      <c r="HA57" s="168"/>
      <c r="HB57" s="168"/>
      <c r="HC57" s="168"/>
      <c r="HD57" s="168"/>
      <c r="HE57" s="168"/>
      <c r="HF57" s="169"/>
    </row>
    <row r="58" spans="2:224" ht="21" hidden="1" customHeight="1" x14ac:dyDescent="0.15">
      <c r="B58" s="162">
        <v>1</v>
      </c>
      <c r="C58" s="163"/>
      <c r="D58" s="315" t="str">
        <f t="shared" ref="D58:D67" si="79">IF($DH58="","",$D14)</f>
        <v/>
      </c>
      <c r="E58" s="315"/>
      <c r="F58" s="315"/>
      <c r="G58" s="315"/>
      <c r="H58" s="315"/>
      <c r="I58" s="315"/>
      <c r="J58" s="315"/>
      <c r="K58" s="316" t="str">
        <f t="shared" ref="K58:K67" si="80">IF($DH58="","",IF($K14="","",SUM($K14)))</f>
        <v/>
      </c>
      <c r="L58" s="316"/>
      <c r="M58" s="316"/>
      <c r="N58" s="316"/>
      <c r="O58" s="316"/>
      <c r="P58" s="316"/>
      <c r="Q58" s="316"/>
      <c r="R58" s="125" t="str">
        <f t="shared" ref="R58:R67" si="81">IF($DH58="","",IF($R14="","",SUM($R14)))</f>
        <v/>
      </c>
      <c r="S58" s="125"/>
      <c r="T58" s="125"/>
      <c r="U58" s="317" t="str">
        <f t="shared" ref="U58:U67" si="82">IF($DH58="","",IF($DC14="","",SUM($DC14)))</f>
        <v/>
      </c>
      <c r="V58" s="317"/>
      <c r="W58" s="317"/>
      <c r="X58" s="317"/>
      <c r="Y58" s="317"/>
      <c r="Z58" s="317"/>
      <c r="AA58" s="317"/>
      <c r="AB58" s="317" t="str">
        <f>IF($DH58="","",IF($U58="","",基礎控除!H3))</f>
        <v/>
      </c>
      <c r="AC58" s="317"/>
      <c r="AD58" s="317"/>
      <c r="AE58" s="317"/>
      <c r="AF58" s="317"/>
      <c r="AG58" s="317"/>
      <c r="AH58" s="317"/>
      <c r="AI58" s="317" t="str">
        <f t="shared" ref="AI58:AI67" si="83">IF($DH58="","",IF($U58="","",IF(SUM($U58)&gt;SUM($AB58),SUM($U58)-SUM($AB58),0)))</f>
        <v/>
      </c>
      <c r="AJ58" s="317"/>
      <c r="AK58" s="317"/>
      <c r="AL58" s="317"/>
      <c r="AM58" s="317"/>
      <c r="AN58" s="317"/>
      <c r="AO58" s="317"/>
      <c r="AP58" s="120" t="str">
        <f t="shared" ref="AP58:AP67" si="84">IF($DH58="","",ROUNDDOWN(SUM(AI58)*SUM($U$50)/100,0))</f>
        <v/>
      </c>
      <c r="AQ58" s="121"/>
      <c r="AR58" s="121"/>
      <c r="AS58" s="121"/>
      <c r="AT58" s="121"/>
      <c r="AU58" s="121"/>
      <c r="AV58" s="145"/>
      <c r="AW58" s="120" t="str">
        <f t="shared" ref="AW58:AW67" si="85">IF($DH58="","",SUM($U$52))</f>
        <v/>
      </c>
      <c r="AX58" s="121"/>
      <c r="AY58" s="121"/>
      <c r="AZ58" s="121"/>
      <c r="BA58" s="121"/>
      <c r="BB58" s="121"/>
      <c r="BC58" s="121"/>
      <c r="BD58" s="122" t="str">
        <f t="shared" ref="BD58:BD67" si="86">IF(SUM(AP58:BC58)=0,"",SUM(AP58:BC58))</f>
        <v/>
      </c>
      <c r="BE58" s="123"/>
      <c r="BF58" s="123"/>
      <c r="BG58" s="123"/>
      <c r="BH58" s="123"/>
      <c r="BI58" s="123"/>
      <c r="BJ58" s="124"/>
      <c r="BK58" s="334"/>
      <c r="BL58" s="335"/>
      <c r="BM58" s="335"/>
      <c r="BN58" s="335"/>
      <c r="BO58" s="335"/>
      <c r="BP58" s="335"/>
      <c r="BQ58" s="336"/>
      <c r="BR58" s="120" t="str">
        <f t="shared" ref="BR58:BR67" si="87">IF($AU$5="","",IF($DH58="","",ROUNDDOWN(SUM($U$52)*SUM(IF($AU$5="２割軽減世帯",2,IF($AU$5="５割軽減世帯",5,IF($AU$5="７割軽減世帯",7,""))))/10,0)))</f>
        <v/>
      </c>
      <c r="BS58" s="121"/>
      <c r="BT58" s="121"/>
      <c r="BU58" s="121"/>
      <c r="BV58" s="121"/>
      <c r="BW58" s="121"/>
      <c r="BX58" s="145"/>
      <c r="BY58" s="334"/>
      <c r="BZ58" s="335"/>
      <c r="CA58" s="335"/>
      <c r="CB58" s="335"/>
      <c r="CC58" s="335"/>
      <c r="CD58" s="335"/>
      <c r="CE58" s="336"/>
      <c r="CF58" s="120" t="str">
        <f t="shared" ref="CF58:CF67" si="88">IF($DH58="","",SUM($AP58))</f>
        <v/>
      </c>
      <c r="CG58" s="121"/>
      <c r="CH58" s="121"/>
      <c r="CI58" s="121"/>
      <c r="CJ58" s="121"/>
      <c r="CK58" s="121"/>
      <c r="CL58" s="145"/>
      <c r="CM58" s="120" t="str">
        <f t="shared" ref="CM58:CM67" si="89">IF($DH58="","",SUM($AW58)-SUM($BR58))</f>
        <v/>
      </c>
      <c r="CN58" s="121"/>
      <c r="CO58" s="121"/>
      <c r="CP58" s="121"/>
      <c r="CQ58" s="121"/>
      <c r="CR58" s="121"/>
      <c r="CS58" s="121"/>
      <c r="CT58" s="122" t="str">
        <f t="shared" ref="CT58:CT67" si="90">IF(SUM(CF58:CS58)=0,"",SUM(CF58:CS58))</f>
        <v/>
      </c>
      <c r="CU58" s="123"/>
      <c r="CV58" s="123"/>
      <c r="CW58" s="123"/>
      <c r="CX58" s="123"/>
      <c r="CY58" s="123"/>
      <c r="CZ58" s="124"/>
      <c r="DA58" s="334"/>
      <c r="DB58" s="335"/>
      <c r="DC58" s="335"/>
      <c r="DD58" s="335"/>
      <c r="DE58" s="335"/>
      <c r="DF58" s="335"/>
      <c r="DG58" s="336"/>
      <c r="DH58" s="125" t="str">
        <f>IF(GD58="","",SUM(GD58))</f>
        <v/>
      </c>
      <c r="DI58" s="125"/>
      <c r="DJ58" s="125"/>
      <c r="DK58" s="125"/>
      <c r="DL58" s="343"/>
      <c r="DM58" s="344"/>
      <c r="DN58" s="344"/>
      <c r="DO58" s="345"/>
      <c r="DP58" s="120" t="str">
        <f t="shared" ref="DP58:DP67" si="91">IF($DH58="","",ROUNDDOWN(SUM($CF58)*SUM($DH58)/12,0))</f>
        <v/>
      </c>
      <c r="DQ58" s="121"/>
      <c r="DR58" s="121"/>
      <c r="DS58" s="121"/>
      <c r="DT58" s="121"/>
      <c r="DU58" s="121"/>
      <c r="DV58" s="145"/>
      <c r="DW58" s="120" t="str">
        <f>IF($DH58="","",IF(未就学児!F6="",ROUNDDOWN(SUM($CM58)*SUM($DH58)/12,0),ROUNDDOWN(SUM($CM58)*SUM($DH58)/12,0)*0.5))</f>
        <v/>
      </c>
      <c r="DX58" s="121"/>
      <c r="DY58" s="121"/>
      <c r="DZ58" s="121"/>
      <c r="EA58" s="121"/>
      <c r="EB58" s="121"/>
      <c r="EC58" s="145"/>
      <c r="ED58" s="334"/>
      <c r="EE58" s="335"/>
      <c r="EF58" s="335"/>
      <c r="EG58" s="335"/>
      <c r="EH58" s="335"/>
      <c r="EI58" s="335"/>
      <c r="EJ58" s="336"/>
      <c r="EK58" s="114" t="str">
        <f>IF(未就学児!$F6=1,"←未就学児","")</f>
        <v/>
      </c>
      <c r="EL58" s="115"/>
      <c r="EM58" s="115"/>
      <c r="EN58" s="115"/>
      <c r="EO58" s="115"/>
      <c r="EP58" s="115"/>
      <c r="ET58" s="213" t="str">
        <f>IF(ME14="","",IF(ME14&lt;75,IF(HI35="○","○",""),""))</f>
        <v/>
      </c>
      <c r="EU58" s="214"/>
      <c r="EV58" s="215"/>
      <c r="EW58" s="213" t="str">
        <f>IF(MH14="","",IF(MH14&lt;75,IF(HL35="○","○",""),""))</f>
        <v/>
      </c>
      <c r="EX58" s="214"/>
      <c r="EY58" s="215"/>
      <c r="EZ58" s="213" t="str">
        <f>IF(MK14="","",IF(MK14&lt;75,IF(HO35="○","○",""),""))</f>
        <v/>
      </c>
      <c r="FA58" s="214"/>
      <c r="FB58" s="215"/>
      <c r="FC58" s="213" t="str">
        <f>IF(MN14="","",IF(MN14&lt;75,IF(HR35="○","○",""),""))</f>
        <v/>
      </c>
      <c r="FD58" s="214"/>
      <c r="FE58" s="215"/>
      <c r="FF58" s="213" t="str">
        <f>IF(MQ14="","",IF(MQ14&lt;75,IF(HU35="○","○",""),""))</f>
        <v/>
      </c>
      <c r="FG58" s="214"/>
      <c r="FH58" s="215"/>
      <c r="FI58" s="213" t="str">
        <f>IF(MT14="","",IF(MT14&lt;75,IF(HX35="○","○",""),""))</f>
        <v/>
      </c>
      <c r="FJ58" s="214"/>
      <c r="FK58" s="215"/>
      <c r="FL58" s="213" t="str">
        <f>IF(MW14="","",IF(MW14&lt;75,IF(IA35="○","○",""),""))</f>
        <v/>
      </c>
      <c r="FM58" s="214"/>
      <c r="FN58" s="215"/>
      <c r="FO58" s="213" t="str">
        <f>IF(MZ14="","",IF(MZ14&lt;75,IF(ID35="○","○",""),""))</f>
        <v/>
      </c>
      <c r="FP58" s="214"/>
      <c r="FQ58" s="215"/>
      <c r="FR58" s="213" t="str">
        <f>IF(NC14="","",IF(NC14&lt;75,IF(IG35="○","○",""),""))</f>
        <v/>
      </c>
      <c r="FS58" s="214"/>
      <c r="FT58" s="215"/>
      <c r="FU58" s="213" t="str">
        <f>IF(NF14="","",IF(NF14&lt;75,IF(IJ35="○","○",""),""))</f>
        <v/>
      </c>
      <c r="FV58" s="214"/>
      <c r="FW58" s="215"/>
      <c r="FX58" s="213" t="str">
        <f>IF(NI14="","",IF(NI14&lt;75,IF(IM35="○","○",""),""))</f>
        <v/>
      </c>
      <c r="FY58" s="214"/>
      <c r="FZ58" s="215"/>
      <c r="GA58" s="213" t="str">
        <f>IF(NL14="","",IF(NL14&lt;75,IF(IP35="○","○",""),""))</f>
        <v/>
      </c>
      <c r="GB58" s="214"/>
      <c r="GC58" s="215"/>
      <c r="GD58" s="170" t="str">
        <f>IF(COUNTIF(ET58:GC58,"○")=0,"",COUNTIF(ET58:GC58,"○"))</f>
        <v/>
      </c>
      <c r="GE58" s="170"/>
      <c r="GF58" s="170"/>
      <c r="GG58" s="170"/>
      <c r="GH58" s="354" t="str">
        <f t="shared" ref="GH58:GH67" si="92">IF(SUM(NO14)=12,"国保に該当しない。",IF(OR(SUM(GD14)=SUM(NS14),SUM(NO14)=0),"","年度途中から後期高齢者医療制度移行あり。"))</f>
        <v/>
      </c>
      <c r="GI58" s="354"/>
      <c r="GJ58" s="354"/>
      <c r="GK58" s="354"/>
      <c r="GL58" s="354"/>
      <c r="GM58" s="354"/>
      <c r="GN58" s="354"/>
      <c r="GO58" s="354"/>
      <c r="GP58" s="354"/>
      <c r="GQ58" s="354"/>
      <c r="GR58" s="354"/>
      <c r="GS58" s="354"/>
      <c r="GT58" s="354"/>
      <c r="GU58" s="354"/>
      <c r="GV58" s="354"/>
      <c r="GW58" s="354"/>
      <c r="GX58" s="354"/>
      <c r="GY58" s="354"/>
      <c r="GZ58" s="354"/>
      <c r="HA58" s="354"/>
      <c r="HB58" s="354"/>
      <c r="HC58" s="354"/>
      <c r="HD58" s="354"/>
      <c r="HE58" s="354"/>
      <c r="HF58" s="354"/>
      <c r="HH58" s="43"/>
      <c r="HI58" s="43"/>
      <c r="HJ58" s="43"/>
      <c r="HK58" s="43"/>
      <c r="HL58" s="43"/>
      <c r="HM58" s="43"/>
      <c r="HN58" s="43"/>
      <c r="HO58" s="43"/>
      <c r="HP58" s="43"/>
    </row>
    <row r="59" spans="2:224" ht="21" hidden="1" customHeight="1" x14ac:dyDescent="0.15">
      <c r="B59" s="162">
        <v>2</v>
      </c>
      <c r="C59" s="163"/>
      <c r="D59" s="315" t="str">
        <f t="shared" si="79"/>
        <v/>
      </c>
      <c r="E59" s="315"/>
      <c r="F59" s="315"/>
      <c r="G59" s="315"/>
      <c r="H59" s="315"/>
      <c r="I59" s="315"/>
      <c r="J59" s="315"/>
      <c r="K59" s="316" t="str">
        <f t="shared" si="80"/>
        <v/>
      </c>
      <c r="L59" s="316"/>
      <c r="M59" s="316"/>
      <c r="N59" s="316"/>
      <c r="O59" s="316"/>
      <c r="P59" s="316"/>
      <c r="Q59" s="316"/>
      <c r="R59" s="125" t="str">
        <f t="shared" si="81"/>
        <v/>
      </c>
      <c r="S59" s="125"/>
      <c r="T59" s="125"/>
      <c r="U59" s="317" t="str">
        <f t="shared" si="82"/>
        <v/>
      </c>
      <c r="V59" s="317"/>
      <c r="W59" s="317"/>
      <c r="X59" s="317"/>
      <c r="Y59" s="317"/>
      <c r="Z59" s="317"/>
      <c r="AA59" s="317"/>
      <c r="AB59" s="317" t="str">
        <f>IF($DH59="","",IF($U59="","",基礎控除!H4))</f>
        <v/>
      </c>
      <c r="AC59" s="317"/>
      <c r="AD59" s="317"/>
      <c r="AE59" s="317"/>
      <c r="AF59" s="317"/>
      <c r="AG59" s="317"/>
      <c r="AH59" s="317"/>
      <c r="AI59" s="317" t="str">
        <f t="shared" si="83"/>
        <v/>
      </c>
      <c r="AJ59" s="317"/>
      <c r="AK59" s="317"/>
      <c r="AL59" s="317"/>
      <c r="AM59" s="317"/>
      <c r="AN59" s="317"/>
      <c r="AO59" s="317"/>
      <c r="AP59" s="120" t="str">
        <f t="shared" si="84"/>
        <v/>
      </c>
      <c r="AQ59" s="121"/>
      <c r="AR59" s="121"/>
      <c r="AS59" s="121"/>
      <c r="AT59" s="121"/>
      <c r="AU59" s="121"/>
      <c r="AV59" s="145"/>
      <c r="AW59" s="120" t="str">
        <f t="shared" si="85"/>
        <v/>
      </c>
      <c r="AX59" s="121"/>
      <c r="AY59" s="121"/>
      <c r="AZ59" s="121"/>
      <c r="BA59" s="121"/>
      <c r="BB59" s="121"/>
      <c r="BC59" s="121"/>
      <c r="BD59" s="122" t="str">
        <f t="shared" si="86"/>
        <v/>
      </c>
      <c r="BE59" s="123"/>
      <c r="BF59" s="123"/>
      <c r="BG59" s="123"/>
      <c r="BH59" s="123"/>
      <c r="BI59" s="123"/>
      <c r="BJ59" s="124"/>
      <c r="BK59" s="337"/>
      <c r="BL59" s="338"/>
      <c r="BM59" s="338"/>
      <c r="BN59" s="338"/>
      <c r="BO59" s="338"/>
      <c r="BP59" s="338"/>
      <c r="BQ59" s="339"/>
      <c r="BR59" s="120" t="str">
        <f t="shared" si="87"/>
        <v/>
      </c>
      <c r="BS59" s="121"/>
      <c r="BT59" s="121"/>
      <c r="BU59" s="121"/>
      <c r="BV59" s="121"/>
      <c r="BW59" s="121"/>
      <c r="BX59" s="145"/>
      <c r="BY59" s="337"/>
      <c r="BZ59" s="338"/>
      <c r="CA59" s="338"/>
      <c r="CB59" s="338"/>
      <c r="CC59" s="338"/>
      <c r="CD59" s="338"/>
      <c r="CE59" s="339"/>
      <c r="CF59" s="120" t="str">
        <f t="shared" si="88"/>
        <v/>
      </c>
      <c r="CG59" s="121"/>
      <c r="CH59" s="121"/>
      <c r="CI59" s="121"/>
      <c r="CJ59" s="121"/>
      <c r="CK59" s="121"/>
      <c r="CL59" s="145"/>
      <c r="CM59" s="120" t="str">
        <f t="shared" si="89"/>
        <v/>
      </c>
      <c r="CN59" s="121"/>
      <c r="CO59" s="121"/>
      <c r="CP59" s="121"/>
      <c r="CQ59" s="121"/>
      <c r="CR59" s="121"/>
      <c r="CS59" s="121"/>
      <c r="CT59" s="122" t="str">
        <f t="shared" si="90"/>
        <v/>
      </c>
      <c r="CU59" s="123"/>
      <c r="CV59" s="123"/>
      <c r="CW59" s="123"/>
      <c r="CX59" s="123"/>
      <c r="CY59" s="123"/>
      <c r="CZ59" s="124"/>
      <c r="DA59" s="337"/>
      <c r="DB59" s="338"/>
      <c r="DC59" s="338"/>
      <c r="DD59" s="338"/>
      <c r="DE59" s="338"/>
      <c r="DF59" s="338"/>
      <c r="DG59" s="339"/>
      <c r="DH59" s="125" t="str">
        <f>IF(GD59="","",SUM(GD59))</f>
        <v/>
      </c>
      <c r="DI59" s="125"/>
      <c r="DJ59" s="125"/>
      <c r="DK59" s="125"/>
      <c r="DL59" s="346"/>
      <c r="DM59" s="347"/>
      <c r="DN59" s="347"/>
      <c r="DO59" s="348"/>
      <c r="DP59" s="120" t="str">
        <f t="shared" si="91"/>
        <v/>
      </c>
      <c r="DQ59" s="121"/>
      <c r="DR59" s="121"/>
      <c r="DS59" s="121"/>
      <c r="DT59" s="121"/>
      <c r="DU59" s="121"/>
      <c r="DV59" s="145"/>
      <c r="DW59" s="120" t="str">
        <f>IF($DH59="","",IF(未就学児!F7="",ROUNDDOWN(SUM($CM59)*SUM($DH59)/12,0),ROUNDDOWN(SUM($CM59)*SUM($DH59)/12,0)*0.5))</f>
        <v/>
      </c>
      <c r="DX59" s="121"/>
      <c r="DY59" s="121"/>
      <c r="DZ59" s="121"/>
      <c r="EA59" s="121"/>
      <c r="EB59" s="121"/>
      <c r="EC59" s="145"/>
      <c r="ED59" s="337"/>
      <c r="EE59" s="338"/>
      <c r="EF59" s="338"/>
      <c r="EG59" s="338"/>
      <c r="EH59" s="338"/>
      <c r="EI59" s="338"/>
      <c r="EJ59" s="339"/>
      <c r="EK59" s="114" t="str">
        <f>IF(未就学児!$F7=1,"←未就学児","")</f>
        <v/>
      </c>
      <c r="EL59" s="115"/>
      <c r="EM59" s="115"/>
      <c r="EN59" s="115"/>
      <c r="EO59" s="115"/>
      <c r="EP59" s="115"/>
      <c r="ET59" s="213" t="str">
        <f>IF(ME15="","",IF(ME15&lt;75,IF(HI36="○","○",""),""))</f>
        <v/>
      </c>
      <c r="EU59" s="214"/>
      <c r="EV59" s="215"/>
      <c r="EW59" s="213" t="str">
        <f>IF(MH15="","",IF(MH15&lt;75,IF(HL36="○","○",""),""))</f>
        <v/>
      </c>
      <c r="EX59" s="214"/>
      <c r="EY59" s="215"/>
      <c r="EZ59" s="213" t="str">
        <f>IF(MK15="","",IF(MK15&lt;75,IF(HO36="○","○",""),""))</f>
        <v/>
      </c>
      <c r="FA59" s="214"/>
      <c r="FB59" s="215"/>
      <c r="FC59" s="213" t="str">
        <f>IF(MN15="","",IF(MN15&lt;75,IF(HR36="○","○",""),""))</f>
        <v/>
      </c>
      <c r="FD59" s="214"/>
      <c r="FE59" s="215"/>
      <c r="FF59" s="213" t="str">
        <f>IF(MQ15="","",IF(MQ15&lt;75,IF(HU36="○","○",""),""))</f>
        <v/>
      </c>
      <c r="FG59" s="214"/>
      <c r="FH59" s="215"/>
      <c r="FI59" s="213" t="str">
        <f>IF(MT15="","",IF(MT15&lt;75,IF(HX36="○","○",""),""))</f>
        <v/>
      </c>
      <c r="FJ59" s="214"/>
      <c r="FK59" s="215"/>
      <c r="FL59" s="213" t="str">
        <f>IF(MW15="","",IF(MW15&lt;75,IF(IA36="○","○",""),""))</f>
        <v/>
      </c>
      <c r="FM59" s="214"/>
      <c r="FN59" s="215"/>
      <c r="FO59" s="213" t="str">
        <f>IF(MZ15="","",IF(MZ15&lt;75,IF(ID36="○","○",""),""))</f>
        <v/>
      </c>
      <c r="FP59" s="214"/>
      <c r="FQ59" s="215"/>
      <c r="FR59" s="213" t="str">
        <f>IF(NC15="","",IF(NC15&lt;75,IF(IG36="○","○",""),""))</f>
        <v/>
      </c>
      <c r="FS59" s="214"/>
      <c r="FT59" s="215"/>
      <c r="FU59" s="213" t="str">
        <f>IF(NF15="","",IF(NF15&lt;75,IF(IJ36="○","○",""),""))</f>
        <v/>
      </c>
      <c r="FV59" s="214"/>
      <c r="FW59" s="215"/>
      <c r="FX59" s="213" t="str">
        <f>IF(NI15="","",IF(NI15&lt;75,IF(IM36="○","○",""),""))</f>
        <v/>
      </c>
      <c r="FY59" s="214"/>
      <c r="FZ59" s="215"/>
      <c r="GA59" s="213" t="str">
        <f>IF(NL15="","",IF(NL15&lt;75,IF(IP36="○","○",""),""))</f>
        <v/>
      </c>
      <c r="GB59" s="214"/>
      <c r="GC59" s="215"/>
      <c r="GD59" s="170" t="str">
        <f>IF(COUNTIF(ET59:GC59,"○")=0,"",COUNTIF(ET59:GC59,"○"))</f>
        <v/>
      </c>
      <c r="GE59" s="170"/>
      <c r="GF59" s="170"/>
      <c r="GG59" s="170"/>
      <c r="GH59" s="354" t="str">
        <f t="shared" si="92"/>
        <v/>
      </c>
      <c r="GI59" s="354"/>
      <c r="GJ59" s="354"/>
      <c r="GK59" s="354"/>
      <c r="GL59" s="354"/>
      <c r="GM59" s="354"/>
      <c r="GN59" s="354"/>
      <c r="GO59" s="354"/>
      <c r="GP59" s="354"/>
      <c r="GQ59" s="354"/>
      <c r="GR59" s="354"/>
      <c r="GS59" s="354"/>
      <c r="GT59" s="354"/>
      <c r="GU59" s="354"/>
      <c r="GV59" s="354"/>
      <c r="GW59" s="354"/>
      <c r="GX59" s="354"/>
      <c r="GY59" s="354"/>
      <c r="GZ59" s="354"/>
      <c r="HA59" s="354"/>
      <c r="HB59" s="354"/>
      <c r="HC59" s="354"/>
      <c r="HD59" s="354"/>
      <c r="HE59" s="354"/>
      <c r="HF59" s="354"/>
      <c r="HH59" s="43"/>
      <c r="HI59" s="43"/>
      <c r="HJ59" s="43"/>
      <c r="HK59" s="43"/>
      <c r="HL59" s="43"/>
      <c r="HM59" s="43"/>
      <c r="HN59" s="43"/>
      <c r="HO59" s="43"/>
      <c r="HP59" s="43"/>
    </row>
    <row r="60" spans="2:224" ht="21" hidden="1" customHeight="1" x14ac:dyDescent="0.15">
      <c r="B60" s="162">
        <v>3</v>
      </c>
      <c r="C60" s="163"/>
      <c r="D60" s="315" t="str">
        <f t="shared" si="79"/>
        <v/>
      </c>
      <c r="E60" s="315"/>
      <c r="F60" s="315"/>
      <c r="G60" s="315"/>
      <c r="H60" s="315"/>
      <c r="I60" s="315"/>
      <c r="J60" s="315"/>
      <c r="K60" s="316" t="str">
        <f t="shared" si="80"/>
        <v/>
      </c>
      <c r="L60" s="316"/>
      <c r="M60" s="316"/>
      <c r="N60" s="316"/>
      <c r="O60" s="316"/>
      <c r="P60" s="316"/>
      <c r="Q60" s="316"/>
      <c r="R60" s="125" t="str">
        <f t="shared" si="81"/>
        <v/>
      </c>
      <c r="S60" s="125"/>
      <c r="T60" s="125"/>
      <c r="U60" s="317" t="str">
        <f t="shared" si="82"/>
        <v/>
      </c>
      <c r="V60" s="317"/>
      <c r="W60" s="317"/>
      <c r="X60" s="317"/>
      <c r="Y60" s="317"/>
      <c r="Z60" s="317"/>
      <c r="AA60" s="317"/>
      <c r="AB60" s="317" t="str">
        <f>IF($DH60="","",IF($U60="","",基礎控除!H5))</f>
        <v/>
      </c>
      <c r="AC60" s="317"/>
      <c r="AD60" s="317"/>
      <c r="AE60" s="317"/>
      <c r="AF60" s="317"/>
      <c r="AG60" s="317"/>
      <c r="AH60" s="317"/>
      <c r="AI60" s="317" t="str">
        <f t="shared" si="83"/>
        <v/>
      </c>
      <c r="AJ60" s="317"/>
      <c r="AK60" s="317"/>
      <c r="AL60" s="317"/>
      <c r="AM60" s="317"/>
      <c r="AN60" s="317"/>
      <c r="AO60" s="317"/>
      <c r="AP60" s="120" t="str">
        <f t="shared" si="84"/>
        <v/>
      </c>
      <c r="AQ60" s="121"/>
      <c r="AR60" s="121"/>
      <c r="AS60" s="121"/>
      <c r="AT60" s="121"/>
      <c r="AU60" s="121"/>
      <c r="AV60" s="145"/>
      <c r="AW60" s="120" t="str">
        <f t="shared" si="85"/>
        <v/>
      </c>
      <c r="AX60" s="121"/>
      <c r="AY60" s="121"/>
      <c r="AZ60" s="121"/>
      <c r="BA60" s="121"/>
      <c r="BB60" s="121"/>
      <c r="BC60" s="121"/>
      <c r="BD60" s="122" t="str">
        <f t="shared" si="86"/>
        <v/>
      </c>
      <c r="BE60" s="123"/>
      <c r="BF60" s="123"/>
      <c r="BG60" s="123"/>
      <c r="BH60" s="123"/>
      <c r="BI60" s="123"/>
      <c r="BJ60" s="124"/>
      <c r="BK60" s="337"/>
      <c r="BL60" s="338"/>
      <c r="BM60" s="338"/>
      <c r="BN60" s="338"/>
      <c r="BO60" s="338"/>
      <c r="BP60" s="338"/>
      <c r="BQ60" s="339"/>
      <c r="BR60" s="120" t="str">
        <f t="shared" si="87"/>
        <v/>
      </c>
      <c r="BS60" s="121"/>
      <c r="BT60" s="121"/>
      <c r="BU60" s="121"/>
      <c r="BV60" s="121"/>
      <c r="BW60" s="121"/>
      <c r="BX60" s="145"/>
      <c r="BY60" s="337"/>
      <c r="BZ60" s="338"/>
      <c r="CA60" s="338"/>
      <c r="CB60" s="338"/>
      <c r="CC60" s="338"/>
      <c r="CD60" s="338"/>
      <c r="CE60" s="339"/>
      <c r="CF60" s="120" t="str">
        <f t="shared" si="88"/>
        <v/>
      </c>
      <c r="CG60" s="121"/>
      <c r="CH60" s="121"/>
      <c r="CI60" s="121"/>
      <c r="CJ60" s="121"/>
      <c r="CK60" s="121"/>
      <c r="CL60" s="145"/>
      <c r="CM60" s="120" t="str">
        <f t="shared" si="89"/>
        <v/>
      </c>
      <c r="CN60" s="121"/>
      <c r="CO60" s="121"/>
      <c r="CP60" s="121"/>
      <c r="CQ60" s="121"/>
      <c r="CR60" s="121"/>
      <c r="CS60" s="121"/>
      <c r="CT60" s="122" t="str">
        <f t="shared" si="90"/>
        <v/>
      </c>
      <c r="CU60" s="123"/>
      <c r="CV60" s="123"/>
      <c r="CW60" s="123"/>
      <c r="CX60" s="123"/>
      <c r="CY60" s="123"/>
      <c r="CZ60" s="124"/>
      <c r="DA60" s="337"/>
      <c r="DB60" s="338"/>
      <c r="DC60" s="338"/>
      <c r="DD60" s="338"/>
      <c r="DE60" s="338"/>
      <c r="DF60" s="338"/>
      <c r="DG60" s="339"/>
      <c r="DH60" s="125" t="str">
        <f t="shared" ref="DH60:DH67" si="93">IF(GD60="","",SUM(GD60))</f>
        <v/>
      </c>
      <c r="DI60" s="125"/>
      <c r="DJ60" s="125"/>
      <c r="DK60" s="125"/>
      <c r="DL60" s="346"/>
      <c r="DM60" s="347"/>
      <c r="DN60" s="347"/>
      <c r="DO60" s="348"/>
      <c r="DP60" s="120" t="str">
        <f t="shared" si="91"/>
        <v/>
      </c>
      <c r="DQ60" s="121"/>
      <c r="DR60" s="121"/>
      <c r="DS60" s="121"/>
      <c r="DT60" s="121"/>
      <c r="DU60" s="121"/>
      <c r="DV60" s="145"/>
      <c r="DW60" s="120" t="str">
        <f>IF($DH60="","",IF(未就学児!F8="",ROUNDDOWN(SUM($CM60)*SUM($DH60)/12,0),ROUNDDOWN(SUM($CM60)*SUM($DH60)/12,0)*0.5))</f>
        <v/>
      </c>
      <c r="DX60" s="121"/>
      <c r="DY60" s="121"/>
      <c r="DZ60" s="121"/>
      <c r="EA60" s="121"/>
      <c r="EB60" s="121"/>
      <c r="EC60" s="145"/>
      <c r="ED60" s="337"/>
      <c r="EE60" s="338"/>
      <c r="EF60" s="338"/>
      <c r="EG60" s="338"/>
      <c r="EH60" s="338"/>
      <c r="EI60" s="338"/>
      <c r="EJ60" s="339"/>
      <c r="EK60" s="114" t="str">
        <f>IF(未就学児!$F8=1,"←未就学児","")</f>
        <v/>
      </c>
      <c r="EL60" s="115"/>
      <c r="EM60" s="115"/>
      <c r="EN60" s="115"/>
      <c r="EO60" s="115"/>
      <c r="EP60" s="115"/>
      <c r="ET60" s="213" t="str">
        <f t="shared" ref="ET60:ET67" si="94">IF(ME16="","",IF(ME16&lt;75,IF(HI37="○","○",""),""))</f>
        <v/>
      </c>
      <c r="EU60" s="214"/>
      <c r="EV60" s="215"/>
      <c r="EW60" s="213" t="str">
        <f t="shared" ref="EW60:EW67" si="95">IF(MH16="","",IF(MH16&lt;75,IF(HL37="○","○",""),""))</f>
        <v/>
      </c>
      <c r="EX60" s="214"/>
      <c r="EY60" s="215"/>
      <c r="EZ60" s="213" t="str">
        <f t="shared" ref="EZ60:EZ67" si="96">IF(MK16="","",IF(MK16&lt;75,IF(HO37="○","○",""),""))</f>
        <v/>
      </c>
      <c r="FA60" s="214"/>
      <c r="FB60" s="215"/>
      <c r="FC60" s="213" t="str">
        <f t="shared" ref="FC60:FC67" si="97">IF(MN16="","",IF(MN16&lt;75,IF(HR37="○","○",""),""))</f>
        <v/>
      </c>
      <c r="FD60" s="214"/>
      <c r="FE60" s="215"/>
      <c r="FF60" s="213" t="str">
        <f t="shared" ref="FF60:FF67" si="98">IF(MQ16="","",IF(MQ16&lt;75,IF(HU37="○","○",""),""))</f>
        <v/>
      </c>
      <c r="FG60" s="214"/>
      <c r="FH60" s="215"/>
      <c r="FI60" s="213" t="str">
        <f t="shared" ref="FI60:FI67" si="99">IF(MT16="","",IF(MT16&lt;75,IF(HX37="○","○",""),""))</f>
        <v/>
      </c>
      <c r="FJ60" s="214"/>
      <c r="FK60" s="215"/>
      <c r="FL60" s="213" t="str">
        <f t="shared" ref="FL60:FL67" si="100">IF(MW16="","",IF(MW16&lt;75,IF(IA37="○","○",""),""))</f>
        <v/>
      </c>
      <c r="FM60" s="214"/>
      <c r="FN60" s="215"/>
      <c r="FO60" s="213" t="str">
        <f t="shared" ref="FO60:FO67" si="101">IF(MZ16="","",IF(MZ16&lt;75,IF(ID37="○","○",""),""))</f>
        <v/>
      </c>
      <c r="FP60" s="214"/>
      <c r="FQ60" s="215"/>
      <c r="FR60" s="213" t="str">
        <f t="shared" ref="FR60:FR67" si="102">IF(NC16="","",IF(NC16&lt;75,IF(IG37="○","○",""),""))</f>
        <v/>
      </c>
      <c r="FS60" s="214"/>
      <c r="FT60" s="215"/>
      <c r="FU60" s="213" t="str">
        <f t="shared" ref="FU60:FU67" si="103">IF(NF16="","",IF(NF16&lt;75,IF(IJ37="○","○",""),""))</f>
        <v/>
      </c>
      <c r="FV60" s="214"/>
      <c r="FW60" s="215"/>
      <c r="FX60" s="213" t="str">
        <f t="shared" ref="FX60:FX67" si="104">IF(NI16="","",IF(NI16&lt;75,IF(IM37="○","○",""),""))</f>
        <v/>
      </c>
      <c r="FY60" s="214"/>
      <c r="FZ60" s="215"/>
      <c r="GA60" s="213" t="str">
        <f t="shared" ref="GA60:GA67" si="105">IF(NL16="","",IF(NL16&lt;75,IF(IP37="○","○",""),""))</f>
        <v/>
      </c>
      <c r="GB60" s="214"/>
      <c r="GC60" s="215"/>
      <c r="GD60" s="170" t="str">
        <f t="shared" ref="GD60:GD67" si="106">IF(COUNTIF(ET60:GC60,"○")=0,"",COUNTIF(ET60:GC60,"○"))</f>
        <v/>
      </c>
      <c r="GE60" s="170"/>
      <c r="GF60" s="170"/>
      <c r="GG60" s="170"/>
      <c r="GH60" s="354" t="str">
        <f t="shared" si="92"/>
        <v/>
      </c>
      <c r="GI60" s="354"/>
      <c r="GJ60" s="354"/>
      <c r="GK60" s="354"/>
      <c r="GL60" s="354"/>
      <c r="GM60" s="354"/>
      <c r="GN60" s="354"/>
      <c r="GO60" s="354"/>
      <c r="GP60" s="354"/>
      <c r="GQ60" s="354"/>
      <c r="GR60" s="354"/>
      <c r="GS60" s="354"/>
      <c r="GT60" s="354"/>
      <c r="GU60" s="354"/>
      <c r="GV60" s="354"/>
      <c r="GW60" s="354"/>
      <c r="GX60" s="354"/>
      <c r="GY60" s="354"/>
      <c r="GZ60" s="354"/>
      <c r="HA60" s="354"/>
      <c r="HB60" s="354"/>
      <c r="HC60" s="354"/>
      <c r="HD60" s="354"/>
      <c r="HE60" s="354"/>
      <c r="HF60" s="354"/>
    </row>
    <row r="61" spans="2:224" ht="21" hidden="1" customHeight="1" x14ac:dyDescent="0.15">
      <c r="B61" s="162">
        <v>4</v>
      </c>
      <c r="C61" s="163"/>
      <c r="D61" s="315" t="str">
        <f t="shared" si="79"/>
        <v/>
      </c>
      <c r="E61" s="315"/>
      <c r="F61" s="315"/>
      <c r="G61" s="315"/>
      <c r="H61" s="315"/>
      <c r="I61" s="315"/>
      <c r="J61" s="315"/>
      <c r="K61" s="316" t="str">
        <f t="shared" si="80"/>
        <v/>
      </c>
      <c r="L61" s="316"/>
      <c r="M61" s="316"/>
      <c r="N61" s="316"/>
      <c r="O61" s="316"/>
      <c r="P61" s="316"/>
      <c r="Q61" s="316"/>
      <c r="R61" s="125" t="str">
        <f t="shared" si="81"/>
        <v/>
      </c>
      <c r="S61" s="125"/>
      <c r="T61" s="125"/>
      <c r="U61" s="317" t="str">
        <f t="shared" si="82"/>
        <v/>
      </c>
      <c r="V61" s="317"/>
      <c r="W61" s="317"/>
      <c r="X61" s="317"/>
      <c r="Y61" s="317"/>
      <c r="Z61" s="317"/>
      <c r="AA61" s="317"/>
      <c r="AB61" s="317" t="str">
        <f>IF($DH61="","",IF($U61="","",基礎控除!H6))</f>
        <v/>
      </c>
      <c r="AC61" s="317"/>
      <c r="AD61" s="317"/>
      <c r="AE61" s="317"/>
      <c r="AF61" s="317"/>
      <c r="AG61" s="317"/>
      <c r="AH61" s="317"/>
      <c r="AI61" s="317" t="str">
        <f t="shared" si="83"/>
        <v/>
      </c>
      <c r="AJ61" s="317"/>
      <c r="AK61" s="317"/>
      <c r="AL61" s="317"/>
      <c r="AM61" s="317"/>
      <c r="AN61" s="317"/>
      <c r="AO61" s="317"/>
      <c r="AP61" s="120" t="str">
        <f t="shared" si="84"/>
        <v/>
      </c>
      <c r="AQ61" s="121"/>
      <c r="AR61" s="121"/>
      <c r="AS61" s="121"/>
      <c r="AT61" s="121"/>
      <c r="AU61" s="121"/>
      <c r="AV61" s="145"/>
      <c r="AW61" s="120" t="str">
        <f t="shared" si="85"/>
        <v/>
      </c>
      <c r="AX61" s="121"/>
      <c r="AY61" s="121"/>
      <c r="AZ61" s="121"/>
      <c r="BA61" s="121"/>
      <c r="BB61" s="121"/>
      <c r="BC61" s="121"/>
      <c r="BD61" s="122" t="str">
        <f t="shared" si="86"/>
        <v/>
      </c>
      <c r="BE61" s="123"/>
      <c r="BF61" s="123"/>
      <c r="BG61" s="123"/>
      <c r="BH61" s="123"/>
      <c r="BI61" s="123"/>
      <c r="BJ61" s="124"/>
      <c r="BK61" s="337"/>
      <c r="BL61" s="338"/>
      <c r="BM61" s="338"/>
      <c r="BN61" s="338"/>
      <c r="BO61" s="338"/>
      <c r="BP61" s="338"/>
      <c r="BQ61" s="339"/>
      <c r="BR61" s="120" t="str">
        <f t="shared" si="87"/>
        <v/>
      </c>
      <c r="BS61" s="121"/>
      <c r="BT61" s="121"/>
      <c r="BU61" s="121"/>
      <c r="BV61" s="121"/>
      <c r="BW61" s="121"/>
      <c r="BX61" s="145"/>
      <c r="BY61" s="337"/>
      <c r="BZ61" s="338"/>
      <c r="CA61" s="338"/>
      <c r="CB61" s="338"/>
      <c r="CC61" s="338"/>
      <c r="CD61" s="338"/>
      <c r="CE61" s="339"/>
      <c r="CF61" s="120" t="str">
        <f t="shared" si="88"/>
        <v/>
      </c>
      <c r="CG61" s="121"/>
      <c r="CH61" s="121"/>
      <c r="CI61" s="121"/>
      <c r="CJ61" s="121"/>
      <c r="CK61" s="121"/>
      <c r="CL61" s="145"/>
      <c r="CM61" s="120" t="str">
        <f t="shared" si="89"/>
        <v/>
      </c>
      <c r="CN61" s="121"/>
      <c r="CO61" s="121"/>
      <c r="CP61" s="121"/>
      <c r="CQ61" s="121"/>
      <c r="CR61" s="121"/>
      <c r="CS61" s="121"/>
      <c r="CT61" s="122" t="str">
        <f t="shared" si="90"/>
        <v/>
      </c>
      <c r="CU61" s="123"/>
      <c r="CV61" s="123"/>
      <c r="CW61" s="123"/>
      <c r="CX61" s="123"/>
      <c r="CY61" s="123"/>
      <c r="CZ61" s="124"/>
      <c r="DA61" s="337"/>
      <c r="DB61" s="338"/>
      <c r="DC61" s="338"/>
      <c r="DD61" s="338"/>
      <c r="DE61" s="338"/>
      <c r="DF61" s="338"/>
      <c r="DG61" s="339"/>
      <c r="DH61" s="125" t="str">
        <f t="shared" si="93"/>
        <v/>
      </c>
      <c r="DI61" s="125"/>
      <c r="DJ61" s="125"/>
      <c r="DK61" s="125"/>
      <c r="DL61" s="346"/>
      <c r="DM61" s="347"/>
      <c r="DN61" s="347"/>
      <c r="DO61" s="348"/>
      <c r="DP61" s="120" t="str">
        <f t="shared" si="91"/>
        <v/>
      </c>
      <c r="DQ61" s="121"/>
      <c r="DR61" s="121"/>
      <c r="DS61" s="121"/>
      <c r="DT61" s="121"/>
      <c r="DU61" s="121"/>
      <c r="DV61" s="145"/>
      <c r="DW61" s="120" t="str">
        <f>IF($DH61="","",IF(未就学児!F9="",ROUNDDOWN(SUM($CM61)*SUM($DH61)/12,0),ROUNDDOWN(SUM($CM61)*SUM($DH61)/12,0)*0.5))</f>
        <v/>
      </c>
      <c r="DX61" s="121"/>
      <c r="DY61" s="121"/>
      <c r="DZ61" s="121"/>
      <c r="EA61" s="121"/>
      <c r="EB61" s="121"/>
      <c r="EC61" s="145"/>
      <c r="ED61" s="337"/>
      <c r="EE61" s="338"/>
      <c r="EF61" s="338"/>
      <c r="EG61" s="338"/>
      <c r="EH61" s="338"/>
      <c r="EI61" s="338"/>
      <c r="EJ61" s="339"/>
      <c r="EK61" s="114" t="str">
        <f>IF(未就学児!$F9=1,"←未就学児","")</f>
        <v/>
      </c>
      <c r="EL61" s="115"/>
      <c r="EM61" s="115"/>
      <c r="EN61" s="115"/>
      <c r="EO61" s="115"/>
      <c r="EP61" s="115"/>
      <c r="ET61" s="213" t="str">
        <f t="shared" si="94"/>
        <v/>
      </c>
      <c r="EU61" s="214"/>
      <c r="EV61" s="215"/>
      <c r="EW61" s="213" t="str">
        <f t="shared" si="95"/>
        <v/>
      </c>
      <c r="EX61" s="214"/>
      <c r="EY61" s="215"/>
      <c r="EZ61" s="213" t="str">
        <f t="shared" si="96"/>
        <v/>
      </c>
      <c r="FA61" s="214"/>
      <c r="FB61" s="215"/>
      <c r="FC61" s="213" t="str">
        <f t="shared" si="97"/>
        <v/>
      </c>
      <c r="FD61" s="214"/>
      <c r="FE61" s="215"/>
      <c r="FF61" s="213" t="str">
        <f t="shared" si="98"/>
        <v/>
      </c>
      <c r="FG61" s="214"/>
      <c r="FH61" s="215"/>
      <c r="FI61" s="213" t="str">
        <f t="shared" si="99"/>
        <v/>
      </c>
      <c r="FJ61" s="214"/>
      <c r="FK61" s="215"/>
      <c r="FL61" s="213" t="str">
        <f t="shared" si="100"/>
        <v/>
      </c>
      <c r="FM61" s="214"/>
      <c r="FN61" s="215"/>
      <c r="FO61" s="213" t="str">
        <f t="shared" si="101"/>
        <v/>
      </c>
      <c r="FP61" s="214"/>
      <c r="FQ61" s="215"/>
      <c r="FR61" s="213" t="str">
        <f t="shared" si="102"/>
        <v/>
      </c>
      <c r="FS61" s="214"/>
      <c r="FT61" s="215"/>
      <c r="FU61" s="213" t="str">
        <f t="shared" si="103"/>
        <v/>
      </c>
      <c r="FV61" s="214"/>
      <c r="FW61" s="215"/>
      <c r="FX61" s="213" t="str">
        <f t="shared" si="104"/>
        <v/>
      </c>
      <c r="FY61" s="214"/>
      <c r="FZ61" s="215"/>
      <c r="GA61" s="213" t="str">
        <f t="shared" si="105"/>
        <v/>
      </c>
      <c r="GB61" s="214"/>
      <c r="GC61" s="215"/>
      <c r="GD61" s="170" t="str">
        <f t="shared" si="106"/>
        <v/>
      </c>
      <c r="GE61" s="170"/>
      <c r="GF61" s="170"/>
      <c r="GG61" s="170"/>
      <c r="GH61" s="354" t="str">
        <f t="shared" si="92"/>
        <v/>
      </c>
      <c r="GI61" s="354"/>
      <c r="GJ61" s="354"/>
      <c r="GK61" s="354"/>
      <c r="GL61" s="354"/>
      <c r="GM61" s="354"/>
      <c r="GN61" s="354"/>
      <c r="GO61" s="354"/>
      <c r="GP61" s="354"/>
      <c r="GQ61" s="354"/>
      <c r="GR61" s="354"/>
      <c r="GS61" s="354"/>
      <c r="GT61" s="354"/>
      <c r="GU61" s="354"/>
      <c r="GV61" s="354"/>
      <c r="GW61" s="354"/>
      <c r="GX61" s="354"/>
      <c r="GY61" s="354"/>
      <c r="GZ61" s="354"/>
      <c r="HA61" s="354"/>
      <c r="HB61" s="354"/>
      <c r="HC61" s="354"/>
      <c r="HD61" s="354"/>
      <c r="HE61" s="354"/>
      <c r="HF61" s="354"/>
    </row>
    <row r="62" spans="2:224" ht="21" hidden="1" customHeight="1" x14ac:dyDescent="0.15">
      <c r="B62" s="162">
        <v>5</v>
      </c>
      <c r="C62" s="163"/>
      <c r="D62" s="315" t="str">
        <f t="shared" si="79"/>
        <v/>
      </c>
      <c r="E62" s="315"/>
      <c r="F62" s="315"/>
      <c r="G62" s="315"/>
      <c r="H62" s="315"/>
      <c r="I62" s="315"/>
      <c r="J62" s="315"/>
      <c r="K62" s="316" t="str">
        <f t="shared" si="80"/>
        <v/>
      </c>
      <c r="L62" s="316"/>
      <c r="M62" s="316"/>
      <c r="N62" s="316"/>
      <c r="O62" s="316"/>
      <c r="P62" s="316"/>
      <c r="Q62" s="316"/>
      <c r="R62" s="125" t="str">
        <f t="shared" si="81"/>
        <v/>
      </c>
      <c r="S62" s="125"/>
      <c r="T62" s="125"/>
      <c r="U62" s="317" t="str">
        <f t="shared" si="82"/>
        <v/>
      </c>
      <c r="V62" s="317"/>
      <c r="W62" s="317"/>
      <c r="X62" s="317"/>
      <c r="Y62" s="317"/>
      <c r="Z62" s="317"/>
      <c r="AA62" s="317"/>
      <c r="AB62" s="317" t="str">
        <f>IF($DH62="","",IF($U62="","",基礎控除!H7))</f>
        <v/>
      </c>
      <c r="AC62" s="317"/>
      <c r="AD62" s="317"/>
      <c r="AE62" s="317"/>
      <c r="AF62" s="317"/>
      <c r="AG62" s="317"/>
      <c r="AH62" s="317"/>
      <c r="AI62" s="317" t="str">
        <f t="shared" si="83"/>
        <v/>
      </c>
      <c r="AJ62" s="317"/>
      <c r="AK62" s="317"/>
      <c r="AL62" s="317"/>
      <c r="AM62" s="317"/>
      <c r="AN62" s="317"/>
      <c r="AO62" s="317"/>
      <c r="AP62" s="120" t="str">
        <f t="shared" si="84"/>
        <v/>
      </c>
      <c r="AQ62" s="121"/>
      <c r="AR62" s="121"/>
      <c r="AS62" s="121"/>
      <c r="AT62" s="121"/>
      <c r="AU62" s="121"/>
      <c r="AV62" s="145"/>
      <c r="AW62" s="120" t="str">
        <f t="shared" si="85"/>
        <v/>
      </c>
      <c r="AX62" s="121"/>
      <c r="AY62" s="121"/>
      <c r="AZ62" s="121"/>
      <c r="BA62" s="121"/>
      <c r="BB62" s="121"/>
      <c r="BC62" s="121"/>
      <c r="BD62" s="122" t="str">
        <f t="shared" si="86"/>
        <v/>
      </c>
      <c r="BE62" s="123"/>
      <c r="BF62" s="123"/>
      <c r="BG62" s="123"/>
      <c r="BH62" s="123"/>
      <c r="BI62" s="123"/>
      <c r="BJ62" s="124"/>
      <c r="BK62" s="337"/>
      <c r="BL62" s="338"/>
      <c r="BM62" s="338"/>
      <c r="BN62" s="338"/>
      <c r="BO62" s="338"/>
      <c r="BP62" s="338"/>
      <c r="BQ62" s="339"/>
      <c r="BR62" s="120" t="str">
        <f t="shared" si="87"/>
        <v/>
      </c>
      <c r="BS62" s="121"/>
      <c r="BT62" s="121"/>
      <c r="BU62" s="121"/>
      <c r="BV62" s="121"/>
      <c r="BW62" s="121"/>
      <c r="BX62" s="145"/>
      <c r="BY62" s="337"/>
      <c r="BZ62" s="338"/>
      <c r="CA62" s="338"/>
      <c r="CB62" s="338"/>
      <c r="CC62" s="338"/>
      <c r="CD62" s="338"/>
      <c r="CE62" s="339"/>
      <c r="CF62" s="120" t="str">
        <f t="shared" si="88"/>
        <v/>
      </c>
      <c r="CG62" s="121"/>
      <c r="CH62" s="121"/>
      <c r="CI62" s="121"/>
      <c r="CJ62" s="121"/>
      <c r="CK62" s="121"/>
      <c r="CL62" s="145"/>
      <c r="CM62" s="120" t="str">
        <f t="shared" si="89"/>
        <v/>
      </c>
      <c r="CN62" s="121"/>
      <c r="CO62" s="121"/>
      <c r="CP62" s="121"/>
      <c r="CQ62" s="121"/>
      <c r="CR62" s="121"/>
      <c r="CS62" s="121"/>
      <c r="CT62" s="122" t="str">
        <f t="shared" si="90"/>
        <v/>
      </c>
      <c r="CU62" s="123"/>
      <c r="CV62" s="123"/>
      <c r="CW62" s="123"/>
      <c r="CX62" s="123"/>
      <c r="CY62" s="123"/>
      <c r="CZ62" s="124"/>
      <c r="DA62" s="337"/>
      <c r="DB62" s="338"/>
      <c r="DC62" s="338"/>
      <c r="DD62" s="338"/>
      <c r="DE62" s="338"/>
      <c r="DF62" s="338"/>
      <c r="DG62" s="339"/>
      <c r="DH62" s="125" t="str">
        <f t="shared" si="93"/>
        <v/>
      </c>
      <c r="DI62" s="125"/>
      <c r="DJ62" s="125"/>
      <c r="DK62" s="125"/>
      <c r="DL62" s="346"/>
      <c r="DM62" s="347"/>
      <c r="DN62" s="347"/>
      <c r="DO62" s="348"/>
      <c r="DP62" s="120" t="str">
        <f t="shared" si="91"/>
        <v/>
      </c>
      <c r="DQ62" s="121"/>
      <c r="DR62" s="121"/>
      <c r="DS62" s="121"/>
      <c r="DT62" s="121"/>
      <c r="DU62" s="121"/>
      <c r="DV62" s="145"/>
      <c r="DW62" s="120" t="str">
        <f>IF($DH62="","",IF(未就学児!F10="",ROUNDDOWN(SUM($CM62)*SUM($DH62)/12,0),ROUNDDOWN(SUM($CM62)*SUM($DH62)/12,0)*0.5))</f>
        <v/>
      </c>
      <c r="DX62" s="121"/>
      <c r="DY62" s="121"/>
      <c r="DZ62" s="121"/>
      <c r="EA62" s="121"/>
      <c r="EB62" s="121"/>
      <c r="EC62" s="145"/>
      <c r="ED62" s="337"/>
      <c r="EE62" s="338"/>
      <c r="EF62" s="338"/>
      <c r="EG62" s="338"/>
      <c r="EH62" s="338"/>
      <c r="EI62" s="338"/>
      <c r="EJ62" s="339"/>
      <c r="EK62" s="114" t="str">
        <f>IF(未就学児!$F10=1,"←未就学児","")</f>
        <v/>
      </c>
      <c r="EL62" s="115"/>
      <c r="EM62" s="115"/>
      <c r="EN62" s="115"/>
      <c r="EO62" s="115"/>
      <c r="EP62" s="115"/>
      <c r="ET62" s="213" t="str">
        <f t="shared" si="94"/>
        <v/>
      </c>
      <c r="EU62" s="214"/>
      <c r="EV62" s="215"/>
      <c r="EW62" s="213" t="str">
        <f t="shared" si="95"/>
        <v/>
      </c>
      <c r="EX62" s="214"/>
      <c r="EY62" s="215"/>
      <c r="EZ62" s="213" t="str">
        <f t="shared" si="96"/>
        <v/>
      </c>
      <c r="FA62" s="214"/>
      <c r="FB62" s="215"/>
      <c r="FC62" s="213" t="str">
        <f t="shared" si="97"/>
        <v/>
      </c>
      <c r="FD62" s="214"/>
      <c r="FE62" s="215"/>
      <c r="FF62" s="213" t="str">
        <f t="shared" si="98"/>
        <v/>
      </c>
      <c r="FG62" s="214"/>
      <c r="FH62" s="215"/>
      <c r="FI62" s="213" t="str">
        <f t="shared" si="99"/>
        <v/>
      </c>
      <c r="FJ62" s="214"/>
      <c r="FK62" s="215"/>
      <c r="FL62" s="213" t="str">
        <f t="shared" si="100"/>
        <v/>
      </c>
      <c r="FM62" s="214"/>
      <c r="FN62" s="215"/>
      <c r="FO62" s="213" t="str">
        <f t="shared" si="101"/>
        <v/>
      </c>
      <c r="FP62" s="214"/>
      <c r="FQ62" s="215"/>
      <c r="FR62" s="213" t="str">
        <f t="shared" si="102"/>
        <v/>
      </c>
      <c r="FS62" s="214"/>
      <c r="FT62" s="215"/>
      <c r="FU62" s="213" t="str">
        <f t="shared" si="103"/>
        <v/>
      </c>
      <c r="FV62" s="214"/>
      <c r="FW62" s="215"/>
      <c r="FX62" s="213" t="str">
        <f t="shared" si="104"/>
        <v/>
      </c>
      <c r="FY62" s="214"/>
      <c r="FZ62" s="215"/>
      <c r="GA62" s="213" t="str">
        <f t="shared" si="105"/>
        <v/>
      </c>
      <c r="GB62" s="214"/>
      <c r="GC62" s="215"/>
      <c r="GD62" s="170" t="str">
        <f t="shared" si="106"/>
        <v/>
      </c>
      <c r="GE62" s="170"/>
      <c r="GF62" s="170"/>
      <c r="GG62" s="170"/>
      <c r="GH62" s="354" t="str">
        <f t="shared" si="92"/>
        <v/>
      </c>
      <c r="GI62" s="354"/>
      <c r="GJ62" s="354"/>
      <c r="GK62" s="354"/>
      <c r="GL62" s="354"/>
      <c r="GM62" s="354"/>
      <c r="GN62" s="354"/>
      <c r="GO62" s="354"/>
      <c r="GP62" s="354"/>
      <c r="GQ62" s="354"/>
      <c r="GR62" s="354"/>
      <c r="GS62" s="354"/>
      <c r="GT62" s="354"/>
      <c r="GU62" s="354"/>
      <c r="GV62" s="354"/>
      <c r="GW62" s="354"/>
      <c r="GX62" s="354"/>
      <c r="GY62" s="354"/>
      <c r="GZ62" s="354"/>
      <c r="HA62" s="354"/>
      <c r="HB62" s="354"/>
      <c r="HC62" s="354"/>
      <c r="HD62" s="354"/>
      <c r="HE62" s="354"/>
      <c r="HF62" s="354"/>
    </row>
    <row r="63" spans="2:224" ht="21" hidden="1" customHeight="1" x14ac:dyDescent="0.15">
      <c r="B63" s="162">
        <v>6</v>
      </c>
      <c r="C63" s="163"/>
      <c r="D63" s="315" t="str">
        <f t="shared" si="79"/>
        <v/>
      </c>
      <c r="E63" s="315"/>
      <c r="F63" s="315"/>
      <c r="G63" s="315"/>
      <c r="H63" s="315"/>
      <c r="I63" s="315"/>
      <c r="J63" s="315"/>
      <c r="K63" s="316" t="str">
        <f t="shared" si="80"/>
        <v/>
      </c>
      <c r="L63" s="316"/>
      <c r="M63" s="316"/>
      <c r="N63" s="316"/>
      <c r="O63" s="316"/>
      <c r="P63" s="316"/>
      <c r="Q63" s="316"/>
      <c r="R63" s="125" t="str">
        <f t="shared" si="81"/>
        <v/>
      </c>
      <c r="S63" s="125"/>
      <c r="T63" s="125"/>
      <c r="U63" s="317" t="str">
        <f t="shared" si="82"/>
        <v/>
      </c>
      <c r="V63" s="317"/>
      <c r="W63" s="317"/>
      <c r="X63" s="317"/>
      <c r="Y63" s="317"/>
      <c r="Z63" s="317"/>
      <c r="AA63" s="317"/>
      <c r="AB63" s="317" t="str">
        <f>IF($DH63="","",IF($U63="","",基礎控除!H8))</f>
        <v/>
      </c>
      <c r="AC63" s="317"/>
      <c r="AD63" s="317"/>
      <c r="AE63" s="317"/>
      <c r="AF63" s="317"/>
      <c r="AG63" s="317"/>
      <c r="AH63" s="317"/>
      <c r="AI63" s="317" t="str">
        <f t="shared" si="83"/>
        <v/>
      </c>
      <c r="AJ63" s="317"/>
      <c r="AK63" s="317"/>
      <c r="AL63" s="317"/>
      <c r="AM63" s="317"/>
      <c r="AN63" s="317"/>
      <c r="AO63" s="317"/>
      <c r="AP63" s="120" t="str">
        <f t="shared" si="84"/>
        <v/>
      </c>
      <c r="AQ63" s="121"/>
      <c r="AR63" s="121"/>
      <c r="AS63" s="121"/>
      <c r="AT63" s="121"/>
      <c r="AU63" s="121"/>
      <c r="AV63" s="145"/>
      <c r="AW63" s="120" t="str">
        <f t="shared" si="85"/>
        <v/>
      </c>
      <c r="AX63" s="121"/>
      <c r="AY63" s="121"/>
      <c r="AZ63" s="121"/>
      <c r="BA63" s="121"/>
      <c r="BB63" s="121"/>
      <c r="BC63" s="121"/>
      <c r="BD63" s="122" t="str">
        <f t="shared" si="86"/>
        <v/>
      </c>
      <c r="BE63" s="123"/>
      <c r="BF63" s="123"/>
      <c r="BG63" s="123"/>
      <c r="BH63" s="123"/>
      <c r="BI63" s="123"/>
      <c r="BJ63" s="124"/>
      <c r="BK63" s="337"/>
      <c r="BL63" s="338"/>
      <c r="BM63" s="338"/>
      <c r="BN63" s="338"/>
      <c r="BO63" s="338"/>
      <c r="BP63" s="338"/>
      <c r="BQ63" s="339"/>
      <c r="BR63" s="120" t="str">
        <f t="shared" si="87"/>
        <v/>
      </c>
      <c r="BS63" s="121"/>
      <c r="BT63" s="121"/>
      <c r="BU63" s="121"/>
      <c r="BV63" s="121"/>
      <c r="BW63" s="121"/>
      <c r="BX63" s="145"/>
      <c r="BY63" s="337"/>
      <c r="BZ63" s="338"/>
      <c r="CA63" s="338"/>
      <c r="CB63" s="338"/>
      <c r="CC63" s="338"/>
      <c r="CD63" s="338"/>
      <c r="CE63" s="339"/>
      <c r="CF63" s="120" t="str">
        <f t="shared" si="88"/>
        <v/>
      </c>
      <c r="CG63" s="121"/>
      <c r="CH63" s="121"/>
      <c r="CI63" s="121"/>
      <c r="CJ63" s="121"/>
      <c r="CK63" s="121"/>
      <c r="CL63" s="145"/>
      <c r="CM63" s="120" t="str">
        <f t="shared" si="89"/>
        <v/>
      </c>
      <c r="CN63" s="121"/>
      <c r="CO63" s="121"/>
      <c r="CP63" s="121"/>
      <c r="CQ63" s="121"/>
      <c r="CR63" s="121"/>
      <c r="CS63" s="121"/>
      <c r="CT63" s="122" t="str">
        <f t="shared" si="90"/>
        <v/>
      </c>
      <c r="CU63" s="123"/>
      <c r="CV63" s="123"/>
      <c r="CW63" s="123"/>
      <c r="CX63" s="123"/>
      <c r="CY63" s="123"/>
      <c r="CZ63" s="124"/>
      <c r="DA63" s="337"/>
      <c r="DB63" s="338"/>
      <c r="DC63" s="338"/>
      <c r="DD63" s="338"/>
      <c r="DE63" s="338"/>
      <c r="DF63" s="338"/>
      <c r="DG63" s="339"/>
      <c r="DH63" s="125" t="str">
        <f t="shared" si="93"/>
        <v/>
      </c>
      <c r="DI63" s="125"/>
      <c r="DJ63" s="125"/>
      <c r="DK63" s="125"/>
      <c r="DL63" s="346"/>
      <c r="DM63" s="347"/>
      <c r="DN63" s="347"/>
      <c r="DO63" s="348"/>
      <c r="DP63" s="120" t="str">
        <f t="shared" si="91"/>
        <v/>
      </c>
      <c r="DQ63" s="121"/>
      <c r="DR63" s="121"/>
      <c r="DS63" s="121"/>
      <c r="DT63" s="121"/>
      <c r="DU63" s="121"/>
      <c r="DV63" s="145"/>
      <c r="DW63" s="120" t="str">
        <f>IF($DH63="","",IF(未就学児!F11="",ROUNDDOWN(SUM($CM63)*SUM($DH63)/12,0),ROUNDDOWN(SUM($CM63)*SUM($DH63)/12,0)*0.5))</f>
        <v/>
      </c>
      <c r="DX63" s="121"/>
      <c r="DY63" s="121"/>
      <c r="DZ63" s="121"/>
      <c r="EA63" s="121"/>
      <c r="EB63" s="121"/>
      <c r="EC63" s="145"/>
      <c r="ED63" s="337"/>
      <c r="EE63" s="338"/>
      <c r="EF63" s="338"/>
      <c r="EG63" s="338"/>
      <c r="EH63" s="338"/>
      <c r="EI63" s="338"/>
      <c r="EJ63" s="339"/>
      <c r="EK63" s="114" t="str">
        <f>IF(未就学児!$F11=1,"←未就学児","")</f>
        <v/>
      </c>
      <c r="EL63" s="115"/>
      <c r="EM63" s="115"/>
      <c r="EN63" s="115"/>
      <c r="EO63" s="115"/>
      <c r="EP63" s="115"/>
      <c r="ET63" s="213" t="str">
        <f t="shared" si="94"/>
        <v/>
      </c>
      <c r="EU63" s="214"/>
      <c r="EV63" s="215"/>
      <c r="EW63" s="213" t="str">
        <f t="shared" si="95"/>
        <v/>
      </c>
      <c r="EX63" s="214"/>
      <c r="EY63" s="215"/>
      <c r="EZ63" s="213" t="str">
        <f t="shared" si="96"/>
        <v/>
      </c>
      <c r="FA63" s="214"/>
      <c r="FB63" s="215"/>
      <c r="FC63" s="213" t="str">
        <f t="shared" si="97"/>
        <v/>
      </c>
      <c r="FD63" s="214"/>
      <c r="FE63" s="215"/>
      <c r="FF63" s="213" t="str">
        <f t="shared" si="98"/>
        <v/>
      </c>
      <c r="FG63" s="214"/>
      <c r="FH63" s="215"/>
      <c r="FI63" s="213" t="str">
        <f t="shared" si="99"/>
        <v/>
      </c>
      <c r="FJ63" s="214"/>
      <c r="FK63" s="215"/>
      <c r="FL63" s="213" t="str">
        <f t="shared" si="100"/>
        <v/>
      </c>
      <c r="FM63" s="214"/>
      <c r="FN63" s="215"/>
      <c r="FO63" s="213" t="str">
        <f t="shared" si="101"/>
        <v/>
      </c>
      <c r="FP63" s="214"/>
      <c r="FQ63" s="215"/>
      <c r="FR63" s="213" t="str">
        <f t="shared" si="102"/>
        <v/>
      </c>
      <c r="FS63" s="214"/>
      <c r="FT63" s="215"/>
      <c r="FU63" s="213" t="str">
        <f t="shared" si="103"/>
        <v/>
      </c>
      <c r="FV63" s="214"/>
      <c r="FW63" s="215"/>
      <c r="FX63" s="213" t="str">
        <f t="shared" si="104"/>
        <v/>
      </c>
      <c r="FY63" s="214"/>
      <c r="FZ63" s="215"/>
      <c r="GA63" s="213" t="str">
        <f t="shared" si="105"/>
        <v/>
      </c>
      <c r="GB63" s="214"/>
      <c r="GC63" s="215"/>
      <c r="GD63" s="170" t="str">
        <f t="shared" si="106"/>
        <v/>
      </c>
      <c r="GE63" s="170"/>
      <c r="GF63" s="170"/>
      <c r="GG63" s="170"/>
      <c r="GH63" s="354" t="str">
        <f t="shared" si="92"/>
        <v/>
      </c>
      <c r="GI63" s="354"/>
      <c r="GJ63" s="354"/>
      <c r="GK63" s="354"/>
      <c r="GL63" s="354"/>
      <c r="GM63" s="354"/>
      <c r="GN63" s="354"/>
      <c r="GO63" s="354"/>
      <c r="GP63" s="354"/>
      <c r="GQ63" s="354"/>
      <c r="GR63" s="354"/>
      <c r="GS63" s="354"/>
      <c r="GT63" s="354"/>
      <c r="GU63" s="354"/>
      <c r="GV63" s="354"/>
      <c r="GW63" s="354"/>
      <c r="GX63" s="354"/>
      <c r="GY63" s="354"/>
      <c r="GZ63" s="354"/>
      <c r="HA63" s="354"/>
      <c r="HB63" s="354"/>
      <c r="HC63" s="354"/>
      <c r="HD63" s="354"/>
      <c r="HE63" s="354"/>
      <c r="HF63" s="354"/>
    </row>
    <row r="64" spans="2:224" ht="21" hidden="1" customHeight="1" x14ac:dyDescent="0.15">
      <c r="B64" s="162">
        <v>7</v>
      </c>
      <c r="C64" s="163"/>
      <c r="D64" s="315" t="str">
        <f t="shared" si="79"/>
        <v/>
      </c>
      <c r="E64" s="315"/>
      <c r="F64" s="315"/>
      <c r="G64" s="315"/>
      <c r="H64" s="315"/>
      <c r="I64" s="315"/>
      <c r="J64" s="315"/>
      <c r="K64" s="316" t="str">
        <f t="shared" si="80"/>
        <v/>
      </c>
      <c r="L64" s="316"/>
      <c r="M64" s="316"/>
      <c r="N64" s="316"/>
      <c r="O64" s="316"/>
      <c r="P64" s="316"/>
      <c r="Q64" s="316"/>
      <c r="R64" s="125" t="str">
        <f t="shared" si="81"/>
        <v/>
      </c>
      <c r="S64" s="125"/>
      <c r="T64" s="125"/>
      <c r="U64" s="317" t="str">
        <f t="shared" si="82"/>
        <v/>
      </c>
      <c r="V64" s="317"/>
      <c r="W64" s="317"/>
      <c r="X64" s="317"/>
      <c r="Y64" s="317"/>
      <c r="Z64" s="317"/>
      <c r="AA64" s="317"/>
      <c r="AB64" s="317" t="str">
        <f>IF($DH64="","",IF($U64="","",基礎控除!H9))</f>
        <v/>
      </c>
      <c r="AC64" s="317"/>
      <c r="AD64" s="317"/>
      <c r="AE64" s="317"/>
      <c r="AF64" s="317"/>
      <c r="AG64" s="317"/>
      <c r="AH64" s="317"/>
      <c r="AI64" s="317" t="str">
        <f t="shared" si="83"/>
        <v/>
      </c>
      <c r="AJ64" s="317"/>
      <c r="AK64" s="317"/>
      <c r="AL64" s="317"/>
      <c r="AM64" s="317"/>
      <c r="AN64" s="317"/>
      <c r="AO64" s="317"/>
      <c r="AP64" s="120" t="str">
        <f t="shared" si="84"/>
        <v/>
      </c>
      <c r="AQ64" s="121"/>
      <c r="AR64" s="121"/>
      <c r="AS64" s="121"/>
      <c r="AT64" s="121"/>
      <c r="AU64" s="121"/>
      <c r="AV64" s="145"/>
      <c r="AW64" s="120" t="str">
        <f t="shared" si="85"/>
        <v/>
      </c>
      <c r="AX64" s="121"/>
      <c r="AY64" s="121"/>
      <c r="AZ64" s="121"/>
      <c r="BA64" s="121"/>
      <c r="BB64" s="121"/>
      <c r="BC64" s="121"/>
      <c r="BD64" s="122" t="str">
        <f t="shared" si="86"/>
        <v/>
      </c>
      <c r="BE64" s="123"/>
      <c r="BF64" s="123"/>
      <c r="BG64" s="123"/>
      <c r="BH64" s="123"/>
      <c r="BI64" s="123"/>
      <c r="BJ64" s="124"/>
      <c r="BK64" s="337"/>
      <c r="BL64" s="338"/>
      <c r="BM64" s="338"/>
      <c r="BN64" s="338"/>
      <c r="BO64" s="338"/>
      <c r="BP64" s="338"/>
      <c r="BQ64" s="339"/>
      <c r="BR64" s="120" t="str">
        <f t="shared" si="87"/>
        <v/>
      </c>
      <c r="BS64" s="121"/>
      <c r="BT64" s="121"/>
      <c r="BU64" s="121"/>
      <c r="BV64" s="121"/>
      <c r="BW64" s="121"/>
      <c r="BX64" s="145"/>
      <c r="BY64" s="337"/>
      <c r="BZ64" s="338"/>
      <c r="CA64" s="338"/>
      <c r="CB64" s="338"/>
      <c r="CC64" s="338"/>
      <c r="CD64" s="338"/>
      <c r="CE64" s="339"/>
      <c r="CF64" s="120" t="str">
        <f t="shared" si="88"/>
        <v/>
      </c>
      <c r="CG64" s="121"/>
      <c r="CH64" s="121"/>
      <c r="CI64" s="121"/>
      <c r="CJ64" s="121"/>
      <c r="CK64" s="121"/>
      <c r="CL64" s="145"/>
      <c r="CM64" s="120" t="str">
        <f t="shared" si="89"/>
        <v/>
      </c>
      <c r="CN64" s="121"/>
      <c r="CO64" s="121"/>
      <c r="CP64" s="121"/>
      <c r="CQ64" s="121"/>
      <c r="CR64" s="121"/>
      <c r="CS64" s="121"/>
      <c r="CT64" s="122" t="str">
        <f t="shared" si="90"/>
        <v/>
      </c>
      <c r="CU64" s="123"/>
      <c r="CV64" s="123"/>
      <c r="CW64" s="123"/>
      <c r="CX64" s="123"/>
      <c r="CY64" s="123"/>
      <c r="CZ64" s="124"/>
      <c r="DA64" s="337"/>
      <c r="DB64" s="338"/>
      <c r="DC64" s="338"/>
      <c r="DD64" s="338"/>
      <c r="DE64" s="338"/>
      <c r="DF64" s="338"/>
      <c r="DG64" s="339"/>
      <c r="DH64" s="125" t="str">
        <f t="shared" si="93"/>
        <v/>
      </c>
      <c r="DI64" s="125"/>
      <c r="DJ64" s="125"/>
      <c r="DK64" s="125"/>
      <c r="DL64" s="346"/>
      <c r="DM64" s="347"/>
      <c r="DN64" s="347"/>
      <c r="DO64" s="348"/>
      <c r="DP64" s="120" t="str">
        <f t="shared" si="91"/>
        <v/>
      </c>
      <c r="DQ64" s="121"/>
      <c r="DR64" s="121"/>
      <c r="DS64" s="121"/>
      <c r="DT64" s="121"/>
      <c r="DU64" s="121"/>
      <c r="DV64" s="145"/>
      <c r="DW64" s="120" t="str">
        <f>IF($DH64="","",IF(未就学児!F12="",ROUNDDOWN(SUM($CM64)*SUM($DH64)/12,0),ROUNDDOWN(SUM($CM64)*SUM($DH64)/12,0)*0.5))</f>
        <v/>
      </c>
      <c r="DX64" s="121"/>
      <c r="DY64" s="121"/>
      <c r="DZ64" s="121"/>
      <c r="EA64" s="121"/>
      <c r="EB64" s="121"/>
      <c r="EC64" s="145"/>
      <c r="ED64" s="337"/>
      <c r="EE64" s="338"/>
      <c r="EF64" s="338"/>
      <c r="EG64" s="338"/>
      <c r="EH64" s="338"/>
      <c r="EI64" s="338"/>
      <c r="EJ64" s="339"/>
      <c r="EK64" s="114" t="str">
        <f>IF(未就学児!$F12=1,"←未就学児","")</f>
        <v/>
      </c>
      <c r="EL64" s="115"/>
      <c r="EM64" s="115"/>
      <c r="EN64" s="115"/>
      <c r="EO64" s="115"/>
      <c r="EP64" s="115"/>
      <c r="ET64" s="213" t="str">
        <f t="shared" si="94"/>
        <v/>
      </c>
      <c r="EU64" s="214"/>
      <c r="EV64" s="215"/>
      <c r="EW64" s="213" t="str">
        <f t="shared" si="95"/>
        <v/>
      </c>
      <c r="EX64" s="214"/>
      <c r="EY64" s="215"/>
      <c r="EZ64" s="213" t="str">
        <f t="shared" si="96"/>
        <v/>
      </c>
      <c r="FA64" s="214"/>
      <c r="FB64" s="215"/>
      <c r="FC64" s="213" t="str">
        <f t="shared" si="97"/>
        <v/>
      </c>
      <c r="FD64" s="214"/>
      <c r="FE64" s="215"/>
      <c r="FF64" s="213" t="str">
        <f t="shared" si="98"/>
        <v/>
      </c>
      <c r="FG64" s="214"/>
      <c r="FH64" s="215"/>
      <c r="FI64" s="213" t="str">
        <f t="shared" si="99"/>
        <v/>
      </c>
      <c r="FJ64" s="214"/>
      <c r="FK64" s="215"/>
      <c r="FL64" s="213" t="str">
        <f t="shared" si="100"/>
        <v/>
      </c>
      <c r="FM64" s="214"/>
      <c r="FN64" s="215"/>
      <c r="FO64" s="213" t="str">
        <f t="shared" si="101"/>
        <v/>
      </c>
      <c r="FP64" s="214"/>
      <c r="FQ64" s="215"/>
      <c r="FR64" s="213" t="str">
        <f t="shared" si="102"/>
        <v/>
      </c>
      <c r="FS64" s="214"/>
      <c r="FT64" s="215"/>
      <c r="FU64" s="213" t="str">
        <f t="shared" si="103"/>
        <v/>
      </c>
      <c r="FV64" s="214"/>
      <c r="FW64" s="215"/>
      <c r="FX64" s="213" t="str">
        <f t="shared" si="104"/>
        <v/>
      </c>
      <c r="FY64" s="214"/>
      <c r="FZ64" s="215"/>
      <c r="GA64" s="213" t="str">
        <f t="shared" si="105"/>
        <v/>
      </c>
      <c r="GB64" s="214"/>
      <c r="GC64" s="215"/>
      <c r="GD64" s="170" t="str">
        <f t="shared" si="106"/>
        <v/>
      </c>
      <c r="GE64" s="170"/>
      <c r="GF64" s="170"/>
      <c r="GG64" s="170"/>
      <c r="GH64" s="354" t="str">
        <f t="shared" si="92"/>
        <v/>
      </c>
      <c r="GI64" s="354"/>
      <c r="GJ64" s="354"/>
      <c r="GK64" s="354"/>
      <c r="GL64" s="354"/>
      <c r="GM64" s="354"/>
      <c r="GN64" s="354"/>
      <c r="GO64" s="354"/>
      <c r="GP64" s="354"/>
      <c r="GQ64" s="354"/>
      <c r="GR64" s="354"/>
      <c r="GS64" s="354"/>
      <c r="GT64" s="354"/>
      <c r="GU64" s="354"/>
      <c r="GV64" s="354"/>
      <c r="GW64" s="354"/>
      <c r="GX64" s="354"/>
      <c r="GY64" s="354"/>
      <c r="GZ64" s="354"/>
      <c r="HA64" s="354"/>
      <c r="HB64" s="354"/>
      <c r="HC64" s="354"/>
      <c r="HD64" s="354"/>
      <c r="HE64" s="354"/>
      <c r="HF64" s="354"/>
    </row>
    <row r="65" spans="2:214" ht="21" hidden="1" customHeight="1" x14ac:dyDescent="0.15">
      <c r="B65" s="162">
        <v>8</v>
      </c>
      <c r="C65" s="163"/>
      <c r="D65" s="315" t="str">
        <f t="shared" si="79"/>
        <v/>
      </c>
      <c r="E65" s="315"/>
      <c r="F65" s="315"/>
      <c r="G65" s="315"/>
      <c r="H65" s="315"/>
      <c r="I65" s="315"/>
      <c r="J65" s="315"/>
      <c r="K65" s="316" t="str">
        <f t="shared" si="80"/>
        <v/>
      </c>
      <c r="L65" s="316"/>
      <c r="M65" s="316"/>
      <c r="N65" s="316"/>
      <c r="O65" s="316"/>
      <c r="P65" s="316"/>
      <c r="Q65" s="316"/>
      <c r="R65" s="125" t="str">
        <f t="shared" si="81"/>
        <v/>
      </c>
      <c r="S65" s="125"/>
      <c r="T65" s="125"/>
      <c r="U65" s="317" t="str">
        <f t="shared" si="82"/>
        <v/>
      </c>
      <c r="V65" s="317"/>
      <c r="W65" s="317"/>
      <c r="X65" s="317"/>
      <c r="Y65" s="317"/>
      <c r="Z65" s="317"/>
      <c r="AA65" s="317"/>
      <c r="AB65" s="317" t="str">
        <f>IF($DH65="","",IF($U65="","",基礎控除!H10))</f>
        <v/>
      </c>
      <c r="AC65" s="317"/>
      <c r="AD65" s="317"/>
      <c r="AE65" s="317"/>
      <c r="AF65" s="317"/>
      <c r="AG65" s="317"/>
      <c r="AH65" s="317"/>
      <c r="AI65" s="317" t="str">
        <f t="shared" si="83"/>
        <v/>
      </c>
      <c r="AJ65" s="317"/>
      <c r="AK65" s="317"/>
      <c r="AL65" s="317"/>
      <c r="AM65" s="317"/>
      <c r="AN65" s="317"/>
      <c r="AO65" s="317"/>
      <c r="AP65" s="120" t="str">
        <f t="shared" si="84"/>
        <v/>
      </c>
      <c r="AQ65" s="121"/>
      <c r="AR65" s="121"/>
      <c r="AS65" s="121"/>
      <c r="AT65" s="121"/>
      <c r="AU65" s="121"/>
      <c r="AV65" s="145"/>
      <c r="AW65" s="120" t="str">
        <f t="shared" si="85"/>
        <v/>
      </c>
      <c r="AX65" s="121"/>
      <c r="AY65" s="121"/>
      <c r="AZ65" s="121"/>
      <c r="BA65" s="121"/>
      <c r="BB65" s="121"/>
      <c r="BC65" s="121"/>
      <c r="BD65" s="122" t="str">
        <f t="shared" si="86"/>
        <v/>
      </c>
      <c r="BE65" s="123"/>
      <c r="BF65" s="123"/>
      <c r="BG65" s="123"/>
      <c r="BH65" s="123"/>
      <c r="BI65" s="123"/>
      <c r="BJ65" s="124"/>
      <c r="BK65" s="337"/>
      <c r="BL65" s="338"/>
      <c r="BM65" s="338"/>
      <c r="BN65" s="338"/>
      <c r="BO65" s="338"/>
      <c r="BP65" s="338"/>
      <c r="BQ65" s="339"/>
      <c r="BR65" s="120" t="str">
        <f t="shared" si="87"/>
        <v/>
      </c>
      <c r="BS65" s="121"/>
      <c r="BT65" s="121"/>
      <c r="BU65" s="121"/>
      <c r="BV65" s="121"/>
      <c r="BW65" s="121"/>
      <c r="BX65" s="145"/>
      <c r="BY65" s="337"/>
      <c r="BZ65" s="338"/>
      <c r="CA65" s="338"/>
      <c r="CB65" s="338"/>
      <c r="CC65" s="338"/>
      <c r="CD65" s="338"/>
      <c r="CE65" s="339"/>
      <c r="CF65" s="120" t="str">
        <f t="shared" si="88"/>
        <v/>
      </c>
      <c r="CG65" s="121"/>
      <c r="CH65" s="121"/>
      <c r="CI65" s="121"/>
      <c r="CJ65" s="121"/>
      <c r="CK65" s="121"/>
      <c r="CL65" s="145"/>
      <c r="CM65" s="120" t="str">
        <f t="shared" si="89"/>
        <v/>
      </c>
      <c r="CN65" s="121"/>
      <c r="CO65" s="121"/>
      <c r="CP65" s="121"/>
      <c r="CQ65" s="121"/>
      <c r="CR65" s="121"/>
      <c r="CS65" s="121"/>
      <c r="CT65" s="122" t="str">
        <f t="shared" si="90"/>
        <v/>
      </c>
      <c r="CU65" s="123"/>
      <c r="CV65" s="123"/>
      <c r="CW65" s="123"/>
      <c r="CX65" s="123"/>
      <c r="CY65" s="123"/>
      <c r="CZ65" s="124"/>
      <c r="DA65" s="337"/>
      <c r="DB65" s="338"/>
      <c r="DC65" s="338"/>
      <c r="DD65" s="338"/>
      <c r="DE65" s="338"/>
      <c r="DF65" s="338"/>
      <c r="DG65" s="339"/>
      <c r="DH65" s="125" t="str">
        <f t="shared" si="93"/>
        <v/>
      </c>
      <c r="DI65" s="125"/>
      <c r="DJ65" s="125"/>
      <c r="DK65" s="125"/>
      <c r="DL65" s="346"/>
      <c r="DM65" s="347"/>
      <c r="DN65" s="347"/>
      <c r="DO65" s="348"/>
      <c r="DP65" s="120" t="str">
        <f t="shared" si="91"/>
        <v/>
      </c>
      <c r="DQ65" s="121"/>
      <c r="DR65" s="121"/>
      <c r="DS65" s="121"/>
      <c r="DT65" s="121"/>
      <c r="DU65" s="121"/>
      <c r="DV65" s="145"/>
      <c r="DW65" s="120" t="str">
        <f>IF($DH65="","",IF(未就学児!F13="",ROUNDDOWN(SUM($CM65)*SUM($DH65)/12,0),ROUNDDOWN(SUM($CM65)*SUM($DH65)/12,0)*0.5))</f>
        <v/>
      </c>
      <c r="DX65" s="121"/>
      <c r="DY65" s="121"/>
      <c r="DZ65" s="121"/>
      <c r="EA65" s="121"/>
      <c r="EB65" s="121"/>
      <c r="EC65" s="145"/>
      <c r="ED65" s="337"/>
      <c r="EE65" s="338"/>
      <c r="EF65" s="338"/>
      <c r="EG65" s="338"/>
      <c r="EH65" s="338"/>
      <c r="EI65" s="338"/>
      <c r="EJ65" s="339"/>
      <c r="EK65" s="114" t="str">
        <f>IF(未就学児!$F13=1,"←未就学児","")</f>
        <v/>
      </c>
      <c r="EL65" s="115"/>
      <c r="EM65" s="115"/>
      <c r="EN65" s="115"/>
      <c r="EO65" s="115"/>
      <c r="EP65" s="115"/>
      <c r="ET65" s="213" t="str">
        <f t="shared" si="94"/>
        <v/>
      </c>
      <c r="EU65" s="214"/>
      <c r="EV65" s="215"/>
      <c r="EW65" s="213" t="str">
        <f t="shared" si="95"/>
        <v/>
      </c>
      <c r="EX65" s="214"/>
      <c r="EY65" s="215"/>
      <c r="EZ65" s="213" t="str">
        <f t="shared" si="96"/>
        <v/>
      </c>
      <c r="FA65" s="214"/>
      <c r="FB65" s="215"/>
      <c r="FC65" s="213" t="str">
        <f t="shared" si="97"/>
        <v/>
      </c>
      <c r="FD65" s="214"/>
      <c r="FE65" s="215"/>
      <c r="FF65" s="213" t="str">
        <f t="shared" si="98"/>
        <v/>
      </c>
      <c r="FG65" s="214"/>
      <c r="FH65" s="215"/>
      <c r="FI65" s="213" t="str">
        <f t="shared" si="99"/>
        <v/>
      </c>
      <c r="FJ65" s="214"/>
      <c r="FK65" s="215"/>
      <c r="FL65" s="213" t="str">
        <f t="shared" si="100"/>
        <v/>
      </c>
      <c r="FM65" s="214"/>
      <c r="FN65" s="215"/>
      <c r="FO65" s="213" t="str">
        <f t="shared" si="101"/>
        <v/>
      </c>
      <c r="FP65" s="214"/>
      <c r="FQ65" s="215"/>
      <c r="FR65" s="213" t="str">
        <f t="shared" si="102"/>
        <v/>
      </c>
      <c r="FS65" s="214"/>
      <c r="FT65" s="215"/>
      <c r="FU65" s="213" t="str">
        <f t="shared" si="103"/>
        <v/>
      </c>
      <c r="FV65" s="214"/>
      <c r="FW65" s="215"/>
      <c r="FX65" s="213" t="str">
        <f t="shared" si="104"/>
        <v/>
      </c>
      <c r="FY65" s="214"/>
      <c r="FZ65" s="215"/>
      <c r="GA65" s="213" t="str">
        <f t="shared" si="105"/>
        <v/>
      </c>
      <c r="GB65" s="214"/>
      <c r="GC65" s="215"/>
      <c r="GD65" s="170" t="str">
        <f t="shared" si="106"/>
        <v/>
      </c>
      <c r="GE65" s="170"/>
      <c r="GF65" s="170"/>
      <c r="GG65" s="170"/>
      <c r="GH65" s="354" t="str">
        <f t="shared" si="92"/>
        <v/>
      </c>
      <c r="GI65" s="354"/>
      <c r="GJ65" s="354"/>
      <c r="GK65" s="354"/>
      <c r="GL65" s="354"/>
      <c r="GM65" s="354"/>
      <c r="GN65" s="354"/>
      <c r="GO65" s="354"/>
      <c r="GP65" s="354"/>
      <c r="GQ65" s="354"/>
      <c r="GR65" s="354"/>
      <c r="GS65" s="354"/>
      <c r="GT65" s="354"/>
      <c r="GU65" s="354"/>
      <c r="GV65" s="354"/>
      <c r="GW65" s="354"/>
      <c r="GX65" s="354"/>
      <c r="GY65" s="354"/>
      <c r="GZ65" s="354"/>
      <c r="HA65" s="354"/>
      <c r="HB65" s="354"/>
      <c r="HC65" s="354"/>
      <c r="HD65" s="354"/>
      <c r="HE65" s="354"/>
      <c r="HF65" s="354"/>
    </row>
    <row r="66" spans="2:214" ht="21" hidden="1" customHeight="1" x14ac:dyDescent="0.15">
      <c r="B66" s="162">
        <v>9</v>
      </c>
      <c r="C66" s="163"/>
      <c r="D66" s="315" t="str">
        <f t="shared" si="79"/>
        <v/>
      </c>
      <c r="E66" s="315"/>
      <c r="F66" s="315"/>
      <c r="G66" s="315"/>
      <c r="H66" s="315"/>
      <c r="I66" s="315"/>
      <c r="J66" s="315"/>
      <c r="K66" s="316" t="str">
        <f t="shared" si="80"/>
        <v/>
      </c>
      <c r="L66" s="316"/>
      <c r="M66" s="316"/>
      <c r="N66" s="316"/>
      <c r="O66" s="316"/>
      <c r="P66" s="316"/>
      <c r="Q66" s="316"/>
      <c r="R66" s="125" t="str">
        <f t="shared" si="81"/>
        <v/>
      </c>
      <c r="S66" s="125"/>
      <c r="T66" s="125"/>
      <c r="U66" s="317" t="str">
        <f t="shared" si="82"/>
        <v/>
      </c>
      <c r="V66" s="317"/>
      <c r="W66" s="317"/>
      <c r="X66" s="317"/>
      <c r="Y66" s="317"/>
      <c r="Z66" s="317"/>
      <c r="AA66" s="317"/>
      <c r="AB66" s="317" t="str">
        <f>IF($DH66="","",IF($U66="","",基礎控除!H11))</f>
        <v/>
      </c>
      <c r="AC66" s="317"/>
      <c r="AD66" s="317"/>
      <c r="AE66" s="317"/>
      <c r="AF66" s="317"/>
      <c r="AG66" s="317"/>
      <c r="AH66" s="317"/>
      <c r="AI66" s="317" t="str">
        <f t="shared" si="83"/>
        <v/>
      </c>
      <c r="AJ66" s="317"/>
      <c r="AK66" s="317"/>
      <c r="AL66" s="317"/>
      <c r="AM66" s="317"/>
      <c r="AN66" s="317"/>
      <c r="AO66" s="317"/>
      <c r="AP66" s="120" t="str">
        <f t="shared" si="84"/>
        <v/>
      </c>
      <c r="AQ66" s="121"/>
      <c r="AR66" s="121"/>
      <c r="AS66" s="121"/>
      <c r="AT66" s="121"/>
      <c r="AU66" s="121"/>
      <c r="AV66" s="145"/>
      <c r="AW66" s="120" t="str">
        <f t="shared" si="85"/>
        <v/>
      </c>
      <c r="AX66" s="121"/>
      <c r="AY66" s="121"/>
      <c r="AZ66" s="121"/>
      <c r="BA66" s="121"/>
      <c r="BB66" s="121"/>
      <c r="BC66" s="121"/>
      <c r="BD66" s="122" t="str">
        <f t="shared" si="86"/>
        <v/>
      </c>
      <c r="BE66" s="123"/>
      <c r="BF66" s="123"/>
      <c r="BG66" s="123"/>
      <c r="BH66" s="123"/>
      <c r="BI66" s="123"/>
      <c r="BJ66" s="124"/>
      <c r="BK66" s="337"/>
      <c r="BL66" s="338"/>
      <c r="BM66" s="338"/>
      <c r="BN66" s="338"/>
      <c r="BO66" s="338"/>
      <c r="BP66" s="338"/>
      <c r="BQ66" s="339"/>
      <c r="BR66" s="120" t="str">
        <f t="shared" si="87"/>
        <v/>
      </c>
      <c r="BS66" s="121"/>
      <c r="BT66" s="121"/>
      <c r="BU66" s="121"/>
      <c r="BV66" s="121"/>
      <c r="BW66" s="121"/>
      <c r="BX66" s="145"/>
      <c r="BY66" s="337"/>
      <c r="BZ66" s="338"/>
      <c r="CA66" s="338"/>
      <c r="CB66" s="338"/>
      <c r="CC66" s="338"/>
      <c r="CD66" s="338"/>
      <c r="CE66" s="339"/>
      <c r="CF66" s="120" t="str">
        <f t="shared" si="88"/>
        <v/>
      </c>
      <c r="CG66" s="121"/>
      <c r="CH66" s="121"/>
      <c r="CI66" s="121"/>
      <c r="CJ66" s="121"/>
      <c r="CK66" s="121"/>
      <c r="CL66" s="145"/>
      <c r="CM66" s="120" t="str">
        <f t="shared" si="89"/>
        <v/>
      </c>
      <c r="CN66" s="121"/>
      <c r="CO66" s="121"/>
      <c r="CP66" s="121"/>
      <c r="CQ66" s="121"/>
      <c r="CR66" s="121"/>
      <c r="CS66" s="121"/>
      <c r="CT66" s="122" t="str">
        <f t="shared" si="90"/>
        <v/>
      </c>
      <c r="CU66" s="123"/>
      <c r="CV66" s="123"/>
      <c r="CW66" s="123"/>
      <c r="CX66" s="123"/>
      <c r="CY66" s="123"/>
      <c r="CZ66" s="124"/>
      <c r="DA66" s="337"/>
      <c r="DB66" s="338"/>
      <c r="DC66" s="338"/>
      <c r="DD66" s="338"/>
      <c r="DE66" s="338"/>
      <c r="DF66" s="338"/>
      <c r="DG66" s="339"/>
      <c r="DH66" s="125" t="str">
        <f t="shared" si="93"/>
        <v/>
      </c>
      <c r="DI66" s="125"/>
      <c r="DJ66" s="125"/>
      <c r="DK66" s="125"/>
      <c r="DL66" s="346"/>
      <c r="DM66" s="347"/>
      <c r="DN66" s="347"/>
      <c r="DO66" s="348"/>
      <c r="DP66" s="120" t="str">
        <f t="shared" si="91"/>
        <v/>
      </c>
      <c r="DQ66" s="121"/>
      <c r="DR66" s="121"/>
      <c r="DS66" s="121"/>
      <c r="DT66" s="121"/>
      <c r="DU66" s="121"/>
      <c r="DV66" s="145"/>
      <c r="DW66" s="120" t="str">
        <f>IF($DH66="","",IF(未就学児!F14="",ROUNDDOWN(SUM($CM66)*SUM($DH66)/12,0),ROUNDDOWN(SUM($CM66)*SUM($DH66)/12,0)*0.5))</f>
        <v/>
      </c>
      <c r="DX66" s="121"/>
      <c r="DY66" s="121"/>
      <c r="DZ66" s="121"/>
      <c r="EA66" s="121"/>
      <c r="EB66" s="121"/>
      <c r="EC66" s="145"/>
      <c r="ED66" s="337"/>
      <c r="EE66" s="338"/>
      <c r="EF66" s="338"/>
      <c r="EG66" s="338"/>
      <c r="EH66" s="338"/>
      <c r="EI66" s="338"/>
      <c r="EJ66" s="339"/>
      <c r="EK66" s="114" t="str">
        <f>IF(未就学児!$F14=1,"←未就学児","")</f>
        <v/>
      </c>
      <c r="EL66" s="115"/>
      <c r="EM66" s="115"/>
      <c r="EN66" s="115"/>
      <c r="EO66" s="115"/>
      <c r="EP66" s="115"/>
      <c r="ET66" s="213" t="str">
        <f t="shared" si="94"/>
        <v/>
      </c>
      <c r="EU66" s="214"/>
      <c r="EV66" s="215"/>
      <c r="EW66" s="213" t="str">
        <f t="shared" si="95"/>
        <v/>
      </c>
      <c r="EX66" s="214"/>
      <c r="EY66" s="215"/>
      <c r="EZ66" s="213" t="str">
        <f t="shared" si="96"/>
        <v/>
      </c>
      <c r="FA66" s="214"/>
      <c r="FB66" s="215"/>
      <c r="FC66" s="213" t="str">
        <f t="shared" si="97"/>
        <v/>
      </c>
      <c r="FD66" s="214"/>
      <c r="FE66" s="215"/>
      <c r="FF66" s="213" t="str">
        <f t="shared" si="98"/>
        <v/>
      </c>
      <c r="FG66" s="214"/>
      <c r="FH66" s="215"/>
      <c r="FI66" s="213" t="str">
        <f t="shared" si="99"/>
        <v/>
      </c>
      <c r="FJ66" s="214"/>
      <c r="FK66" s="215"/>
      <c r="FL66" s="213" t="str">
        <f t="shared" si="100"/>
        <v/>
      </c>
      <c r="FM66" s="214"/>
      <c r="FN66" s="215"/>
      <c r="FO66" s="213" t="str">
        <f t="shared" si="101"/>
        <v/>
      </c>
      <c r="FP66" s="214"/>
      <c r="FQ66" s="215"/>
      <c r="FR66" s="213" t="str">
        <f t="shared" si="102"/>
        <v/>
      </c>
      <c r="FS66" s="214"/>
      <c r="FT66" s="215"/>
      <c r="FU66" s="213" t="str">
        <f t="shared" si="103"/>
        <v/>
      </c>
      <c r="FV66" s="214"/>
      <c r="FW66" s="215"/>
      <c r="FX66" s="213" t="str">
        <f t="shared" si="104"/>
        <v/>
      </c>
      <c r="FY66" s="214"/>
      <c r="FZ66" s="215"/>
      <c r="GA66" s="213" t="str">
        <f t="shared" si="105"/>
        <v/>
      </c>
      <c r="GB66" s="214"/>
      <c r="GC66" s="215"/>
      <c r="GD66" s="170" t="str">
        <f t="shared" si="106"/>
        <v/>
      </c>
      <c r="GE66" s="170"/>
      <c r="GF66" s="170"/>
      <c r="GG66" s="170"/>
      <c r="GH66" s="354" t="str">
        <f t="shared" si="92"/>
        <v/>
      </c>
      <c r="GI66" s="354"/>
      <c r="GJ66" s="354"/>
      <c r="GK66" s="354"/>
      <c r="GL66" s="354"/>
      <c r="GM66" s="354"/>
      <c r="GN66" s="354"/>
      <c r="GO66" s="354"/>
      <c r="GP66" s="354"/>
      <c r="GQ66" s="354"/>
      <c r="GR66" s="354"/>
      <c r="GS66" s="354"/>
      <c r="GT66" s="354"/>
      <c r="GU66" s="354"/>
      <c r="GV66" s="354"/>
      <c r="GW66" s="354"/>
      <c r="GX66" s="354"/>
      <c r="GY66" s="354"/>
      <c r="GZ66" s="354"/>
      <c r="HA66" s="354"/>
      <c r="HB66" s="354"/>
      <c r="HC66" s="354"/>
      <c r="HD66" s="354"/>
      <c r="HE66" s="354"/>
      <c r="HF66" s="354"/>
    </row>
    <row r="67" spans="2:214" ht="21" hidden="1" customHeight="1" x14ac:dyDescent="0.15">
      <c r="B67" s="162">
        <v>10</v>
      </c>
      <c r="C67" s="163"/>
      <c r="D67" s="315" t="str">
        <f t="shared" si="79"/>
        <v/>
      </c>
      <c r="E67" s="315"/>
      <c r="F67" s="315"/>
      <c r="G67" s="315"/>
      <c r="H67" s="315"/>
      <c r="I67" s="315"/>
      <c r="J67" s="315"/>
      <c r="K67" s="316" t="str">
        <f t="shared" si="80"/>
        <v/>
      </c>
      <c r="L67" s="316"/>
      <c r="M67" s="316"/>
      <c r="N67" s="316"/>
      <c r="O67" s="316"/>
      <c r="P67" s="316"/>
      <c r="Q67" s="316"/>
      <c r="R67" s="125" t="str">
        <f t="shared" si="81"/>
        <v/>
      </c>
      <c r="S67" s="125"/>
      <c r="T67" s="125"/>
      <c r="U67" s="317" t="str">
        <f t="shared" si="82"/>
        <v/>
      </c>
      <c r="V67" s="317"/>
      <c r="W67" s="317"/>
      <c r="X67" s="317"/>
      <c r="Y67" s="317"/>
      <c r="Z67" s="317"/>
      <c r="AA67" s="317"/>
      <c r="AB67" s="317" t="str">
        <f>IF($DH67="","",IF($U67="","",基礎控除!H12))</f>
        <v/>
      </c>
      <c r="AC67" s="317"/>
      <c r="AD67" s="317"/>
      <c r="AE67" s="317"/>
      <c r="AF67" s="317"/>
      <c r="AG67" s="317"/>
      <c r="AH67" s="317"/>
      <c r="AI67" s="317" t="str">
        <f t="shared" si="83"/>
        <v/>
      </c>
      <c r="AJ67" s="317"/>
      <c r="AK67" s="317"/>
      <c r="AL67" s="317"/>
      <c r="AM67" s="317"/>
      <c r="AN67" s="317"/>
      <c r="AO67" s="317"/>
      <c r="AP67" s="120" t="str">
        <f t="shared" si="84"/>
        <v/>
      </c>
      <c r="AQ67" s="121"/>
      <c r="AR67" s="121"/>
      <c r="AS67" s="121"/>
      <c r="AT67" s="121"/>
      <c r="AU67" s="121"/>
      <c r="AV67" s="145"/>
      <c r="AW67" s="120" t="str">
        <f t="shared" si="85"/>
        <v/>
      </c>
      <c r="AX67" s="121"/>
      <c r="AY67" s="121"/>
      <c r="AZ67" s="121"/>
      <c r="BA67" s="121"/>
      <c r="BB67" s="121"/>
      <c r="BC67" s="121"/>
      <c r="BD67" s="122" t="str">
        <f t="shared" si="86"/>
        <v/>
      </c>
      <c r="BE67" s="123"/>
      <c r="BF67" s="123"/>
      <c r="BG67" s="123"/>
      <c r="BH67" s="123"/>
      <c r="BI67" s="123"/>
      <c r="BJ67" s="124"/>
      <c r="BK67" s="340"/>
      <c r="BL67" s="341"/>
      <c r="BM67" s="341"/>
      <c r="BN67" s="341"/>
      <c r="BO67" s="341"/>
      <c r="BP67" s="341"/>
      <c r="BQ67" s="342"/>
      <c r="BR67" s="120" t="str">
        <f t="shared" si="87"/>
        <v/>
      </c>
      <c r="BS67" s="121"/>
      <c r="BT67" s="121"/>
      <c r="BU67" s="121"/>
      <c r="BV67" s="121"/>
      <c r="BW67" s="121"/>
      <c r="BX67" s="145"/>
      <c r="BY67" s="340"/>
      <c r="BZ67" s="341"/>
      <c r="CA67" s="341"/>
      <c r="CB67" s="341"/>
      <c r="CC67" s="341"/>
      <c r="CD67" s="341"/>
      <c r="CE67" s="342"/>
      <c r="CF67" s="120" t="str">
        <f t="shared" si="88"/>
        <v/>
      </c>
      <c r="CG67" s="121"/>
      <c r="CH67" s="121"/>
      <c r="CI67" s="121"/>
      <c r="CJ67" s="121"/>
      <c r="CK67" s="121"/>
      <c r="CL67" s="145"/>
      <c r="CM67" s="120" t="str">
        <f t="shared" si="89"/>
        <v/>
      </c>
      <c r="CN67" s="121"/>
      <c r="CO67" s="121"/>
      <c r="CP67" s="121"/>
      <c r="CQ67" s="121"/>
      <c r="CR67" s="121"/>
      <c r="CS67" s="121"/>
      <c r="CT67" s="122" t="str">
        <f t="shared" si="90"/>
        <v/>
      </c>
      <c r="CU67" s="123"/>
      <c r="CV67" s="123"/>
      <c r="CW67" s="123"/>
      <c r="CX67" s="123"/>
      <c r="CY67" s="123"/>
      <c r="CZ67" s="124"/>
      <c r="DA67" s="340"/>
      <c r="DB67" s="341"/>
      <c r="DC67" s="341"/>
      <c r="DD67" s="341"/>
      <c r="DE67" s="341"/>
      <c r="DF67" s="341"/>
      <c r="DG67" s="342"/>
      <c r="DH67" s="125" t="str">
        <f t="shared" si="93"/>
        <v/>
      </c>
      <c r="DI67" s="125"/>
      <c r="DJ67" s="125"/>
      <c r="DK67" s="125"/>
      <c r="DL67" s="349"/>
      <c r="DM67" s="350"/>
      <c r="DN67" s="350"/>
      <c r="DO67" s="351"/>
      <c r="DP67" s="120" t="str">
        <f t="shared" si="91"/>
        <v/>
      </c>
      <c r="DQ67" s="121"/>
      <c r="DR67" s="121"/>
      <c r="DS67" s="121"/>
      <c r="DT67" s="121"/>
      <c r="DU67" s="121"/>
      <c r="DV67" s="145"/>
      <c r="DW67" s="120" t="str">
        <f>IF($DH67="","",IF(未就学児!F15="",ROUNDDOWN(SUM($CM67)*SUM($DH67)/12,0),ROUNDDOWN(SUM($CM67)*SUM($DH67)/12,0)*0.5))</f>
        <v/>
      </c>
      <c r="DX67" s="121"/>
      <c r="DY67" s="121"/>
      <c r="DZ67" s="121"/>
      <c r="EA67" s="121"/>
      <c r="EB67" s="121"/>
      <c r="EC67" s="145"/>
      <c r="ED67" s="340"/>
      <c r="EE67" s="341"/>
      <c r="EF67" s="341"/>
      <c r="EG67" s="341"/>
      <c r="EH67" s="341"/>
      <c r="EI67" s="341"/>
      <c r="EJ67" s="342"/>
      <c r="EK67" s="114" t="str">
        <f>IF(未就学児!$F15=1,"←未就学児","")</f>
        <v/>
      </c>
      <c r="EL67" s="115"/>
      <c r="EM67" s="115"/>
      <c r="EN67" s="115"/>
      <c r="EO67" s="115"/>
      <c r="EP67" s="115"/>
      <c r="ET67" s="213" t="str">
        <f t="shared" si="94"/>
        <v/>
      </c>
      <c r="EU67" s="214"/>
      <c r="EV67" s="215"/>
      <c r="EW67" s="213" t="str">
        <f t="shared" si="95"/>
        <v/>
      </c>
      <c r="EX67" s="214"/>
      <c r="EY67" s="215"/>
      <c r="EZ67" s="213" t="str">
        <f t="shared" si="96"/>
        <v/>
      </c>
      <c r="FA67" s="214"/>
      <c r="FB67" s="215"/>
      <c r="FC67" s="213" t="str">
        <f t="shared" si="97"/>
        <v/>
      </c>
      <c r="FD67" s="214"/>
      <c r="FE67" s="215"/>
      <c r="FF67" s="213" t="str">
        <f t="shared" si="98"/>
        <v/>
      </c>
      <c r="FG67" s="214"/>
      <c r="FH67" s="215"/>
      <c r="FI67" s="213" t="str">
        <f t="shared" si="99"/>
        <v/>
      </c>
      <c r="FJ67" s="214"/>
      <c r="FK67" s="215"/>
      <c r="FL67" s="213" t="str">
        <f t="shared" si="100"/>
        <v/>
      </c>
      <c r="FM67" s="214"/>
      <c r="FN67" s="215"/>
      <c r="FO67" s="213" t="str">
        <f t="shared" si="101"/>
        <v/>
      </c>
      <c r="FP67" s="214"/>
      <c r="FQ67" s="215"/>
      <c r="FR67" s="213" t="str">
        <f t="shared" si="102"/>
        <v/>
      </c>
      <c r="FS67" s="214"/>
      <c r="FT67" s="215"/>
      <c r="FU67" s="213" t="str">
        <f t="shared" si="103"/>
        <v/>
      </c>
      <c r="FV67" s="214"/>
      <c r="FW67" s="215"/>
      <c r="FX67" s="213" t="str">
        <f t="shared" si="104"/>
        <v/>
      </c>
      <c r="FY67" s="214"/>
      <c r="FZ67" s="215"/>
      <c r="GA67" s="213" t="str">
        <f t="shared" si="105"/>
        <v/>
      </c>
      <c r="GB67" s="214"/>
      <c r="GC67" s="215"/>
      <c r="GD67" s="170" t="str">
        <f t="shared" si="106"/>
        <v/>
      </c>
      <c r="GE67" s="170"/>
      <c r="GF67" s="170"/>
      <c r="GG67" s="170"/>
      <c r="GH67" s="354" t="str">
        <f t="shared" si="92"/>
        <v/>
      </c>
      <c r="GI67" s="354"/>
      <c r="GJ67" s="354"/>
      <c r="GK67" s="354"/>
      <c r="GL67" s="354"/>
      <c r="GM67" s="354"/>
      <c r="GN67" s="354"/>
      <c r="GO67" s="354"/>
      <c r="GP67" s="354"/>
      <c r="GQ67" s="354"/>
      <c r="GR67" s="354"/>
      <c r="GS67" s="354"/>
      <c r="GT67" s="354"/>
      <c r="GU67" s="354"/>
      <c r="GV67" s="354"/>
      <c r="GW67" s="354"/>
      <c r="GX67" s="354"/>
      <c r="GY67" s="354"/>
      <c r="GZ67" s="354"/>
      <c r="HA67" s="354"/>
      <c r="HB67" s="354"/>
      <c r="HC67" s="354"/>
      <c r="HD67" s="354"/>
      <c r="HE67" s="354"/>
      <c r="HF67" s="354"/>
    </row>
    <row r="68" spans="2:214" ht="21" hidden="1" customHeight="1" x14ac:dyDescent="0.15">
      <c r="D68" s="321" t="s">
        <v>45</v>
      </c>
      <c r="E68" s="322"/>
      <c r="F68" s="322"/>
      <c r="G68" s="322"/>
      <c r="H68" s="322"/>
      <c r="I68" s="322"/>
      <c r="J68" s="322"/>
      <c r="K68" s="322"/>
      <c r="L68" s="322"/>
      <c r="M68" s="322"/>
      <c r="N68" s="322"/>
      <c r="O68" s="322"/>
      <c r="P68" s="322"/>
      <c r="Q68" s="322"/>
      <c r="R68" s="322"/>
      <c r="S68" s="322"/>
      <c r="T68" s="323"/>
      <c r="U68" s="317">
        <f>SUM(U58:AA67)</f>
        <v>0</v>
      </c>
      <c r="V68" s="317"/>
      <c r="W68" s="317"/>
      <c r="X68" s="317"/>
      <c r="Y68" s="317"/>
      <c r="Z68" s="317"/>
      <c r="AA68" s="317"/>
      <c r="AB68" s="324" t="s">
        <v>82</v>
      </c>
      <c r="AC68" s="325"/>
      <c r="AD68" s="325"/>
      <c r="AE68" s="325"/>
      <c r="AF68" s="325"/>
      <c r="AG68" s="325"/>
      <c r="AH68" s="326"/>
      <c r="AI68" s="317">
        <f>SUM(AI58:AO67)</f>
        <v>0</v>
      </c>
      <c r="AJ68" s="317"/>
      <c r="AK68" s="317"/>
      <c r="AL68" s="317"/>
      <c r="AM68" s="317"/>
      <c r="AN68" s="317"/>
      <c r="AO68" s="317"/>
      <c r="AP68" s="317">
        <f>SUM(AP58:AV67)</f>
        <v>0</v>
      </c>
      <c r="AQ68" s="317"/>
      <c r="AR68" s="317"/>
      <c r="AS68" s="317"/>
      <c r="AT68" s="317"/>
      <c r="AU68" s="317"/>
      <c r="AV68" s="317"/>
      <c r="AW68" s="317">
        <f>SUM(AW58:BC67)</f>
        <v>0</v>
      </c>
      <c r="AX68" s="317"/>
      <c r="AY68" s="317"/>
      <c r="AZ68" s="317"/>
      <c r="BA68" s="317"/>
      <c r="BB68" s="317"/>
      <c r="BC68" s="317"/>
      <c r="BD68" s="317">
        <f>SUM(BD58:BJ67)</f>
        <v>0</v>
      </c>
      <c r="BE68" s="317"/>
      <c r="BF68" s="317"/>
      <c r="BG68" s="317"/>
      <c r="BH68" s="317"/>
      <c r="BI68" s="317"/>
      <c r="BJ68" s="317"/>
      <c r="BK68" s="317"/>
      <c r="BL68" s="317"/>
      <c r="BM68" s="317"/>
      <c r="BN68" s="317"/>
      <c r="BO68" s="317"/>
      <c r="BP68" s="317"/>
      <c r="BQ68" s="317"/>
      <c r="BR68" s="317">
        <f>SUM(BR58:BX67)</f>
        <v>0</v>
      </c>
      <c r="BS68" s="317"/>
      <c r="BT68" s="317"/>
      <c r="BU68" s="317"/>
      <c r="BV68" s="317"/>
      <c r="BW68" s="317"/>
      <c r="BX68" s="317"/>
      <c r="BY68" s="317"/>
      <c r="BZ68" s="317"/>
      <c r="CA68" s="317"/>
      <c r="CB68" s="317"/>
      <c r="CC68" s="317"/>
      <c r="CD68" s="317"/>
      <c r="CE68" s="317"/>
      <c r="CF68" s="317">
        <f>SUM(CF58:CL67)</f>
        <v>0</v>
      </c>
      <c r="CG68" s="317"/>
      <c r="CH68" s="317"/>
      <c r="CI68" s="317"/>
      <c r="CJ68" s="317"/>
      <c r="CK68" s="317"/>
      <c r="CL68" s="317"/>
      <c r="CM68" s="317">
        <f>SUM(CM58:CS67)</f>
        <v>0</v>
      </c>
      <c r="CN68" s="317"/>
      <c r="CO68" s="317"/>
      <c r="CP68" s="317"/>
      <c r="CQ68" s="317"/>
      <c r="CR68" s="317"/>
      <c r="CS68" s="317"/>
      <c r="CT68" s="317">
        <f>SUM(CT58:CZ67)</f>
        <v>0</v>
      </c>
      <c r="CU68" s="317"/>
      <c r="CV68" s="317"/>
      <c r="CW68" s="317"/>
      <c r="CX68" s="317"/>
      <c r="CY68" s="317"/>
      <c r="CZ68" s="317"/>
      <c r="DA68" s="317"/>
      <c r="DB68" s="317"/>
      <c r="DC68" s="317"/>
      <c r="DD68" s="317"/>
      <c r="DE68" s="317"/>
      <c r="DF68" s="317"/>
      <c r="DG68" s="317"/>
      <c r="DH68" s="32"/>
      <c r="DI68" s="32"/>
      <c r="DJ68" s="32"/>
      <c r="DK68" s="32"/>
      <c r="DL68" s="32"/>
      <c r="DM68" s="32"/>
      <c r="DN68" s="32"/>
      <c r="DO68" s="32"/>
      <c r="DP68" s="317">
        <f>SUM(DP58:DV67)</f>
        <v>0</v>
      </c>
      <c r="DQ68" s="317"/>
      <c r="DR68" s="317"/>
      <c r="DS68" s="317"/>
      <c r="DT68" s="317"/>
      <c r="DU68" s="317"/>
      <c r="DV68" s="317"/>
      <c r="DW68" s="317">
        <f>SUM(DW58:EC67)</f>
        <v>0</v>
      </c>
      <c r="DX68" s="317"/>
      <c r="DY68" s="317"/>
      <c r="DZ68" s="317"/>
      <c r="EA68" s="317"/>
      <c r="EB68" s="317"/>
      <c r="EC68" s="317"/>
      <c r="ED68" s="317"/>
      <c r="EE68" s="317"/>
      <c r="EF68" s="317"/>
      <c r="EG68" s="317"/>
      <c r="EH68" s="317"/>
      <c r="EI68" s="317"/>
      <c r="EJ68" s="317"/>
      <c r="EK68" s="7"/>
      <c r="EL68" s="7"/>
      <c r="EM68" s="7"/>
      <c r="EN68" s="7"/>
      <c r="EO68" s="7"/>
      <c r="EP68" s="7"/>
      <c r="ET68" s="167">
        <f>SUMPRODUCT((ET58:ET67="○")*1)</f>
        <v>0</v>
      </c>
      <c r="EU68" s="168"/>
      <c r="EV68" s="169"/>
      <c r="EW68" s="167">
        <f>SUMPRODUCT((EW58:EW67="○")*1)</f>
        <v>0</v>
      </c>
      <c r="EX68" s="168"/>
      <c r="EY68" s="169"/>
      <c r="EZ68" s="167">
        <f>SUMPRODUCT((EZ58:EZ67="○")*1)</f>
        <v>0</v>
      </c>
      <c r="FA68" s="168"/>
      <c r="FB68" s="169"/>
      <c r="FC68" s="167">
        <f>SUMPRODUCT((FC58:FC67="○")*1)</f>
        <v>0</v>
      </c>
      <c r="FD68" s="168"/>
      <c r="FE68" s="169"/>
      <c r="FF68" s="167">
        <f>SUMPRODUCT((FF58:FF67="○")*1)</f>
        <v>0</v>
      </c>
      <c r="FG68" s="168"/>
      <c r="FH68" s="169"/>
      <c r="FI68" s="167">
        <f>SUMPRODUCT((FI58:FI67="○")*1)</f>
        <v>0</v>
      </c>
      <c r="FJ68" s="168"/>
      <c r="FK68" s="169"/>
      <c r="FL68" s="167">
        <f>SUMPRODUCT((FL58:FL67="○")*1)</f>
        <v>0</v>
      </c>
      <c r="FM68" s="168"/>
      <c r="FN68" s="169"/>
      <c r="FO68" s="167">
        <f>SUMPRODUCT((FO58:FO67="○")*1)</f>
        <v>0</v>
      </c>
      <c r="FP68" s="168"/>
      <c r="FQ68" s="169"/>
      <c r="FR68" s="167">
        <f>SUMPRODUCT((FR58:FR67="○")*1)</f>
        <v>0</v>
      </c>
      <c r="FS68" s="168"/>
      <c r="FT68" s="169"/>
      <c r="FU68" s="167">
        <f>SUMPRODUCT((FU58:FU67="○")*1)</f>
        <v>0</v>
      </c>
      <c r="FV68" s="168"/>
      <c r="FW68" s="169"/>
      <c r="FX68" s="167">
        <f>SUMPRODUCT((FX58:FX67="○")*1)</f>
        <v>0</v>
      </c>
      <c r="FY68" s="168"/>
      <c r="FZ68" s="169"/>
      <c r="GA68" s="167">
        <f>SUMPRODUCT((GA58:GA67="○")*1)</f>
        <v>0</v>
      </c>
      <c r="GB68" s="168"/>
      <c r="GC68" s="169"/>
      <c r="GD68" s="170" t="s">
        <v>101</v>
      </c>
      <c r="GE68" s="170"/>
      <c r="GF68" s="170"/>
      <c r="GG68" s="170"/>
      <c r="GH68" s="354"/>
      <c r="GI68" s="354"/>
      <c r="GJ68" s="354"/>
      <c r="GK68" s="354"/>
      <c r="GL68" s="354"/>
      <c r="GM68" s="354"/>
      <c r="GN68" s="354"/>
      <c r="GO68" s="354"/>
      <c r="GP68" s="354"/>
      <c r="GQ68" s="354"/>
      <c r="GR68" s="354"/>
      <c r="GS68" s="354"/>
      <c r="GT68" s="354"/>
      <c r="GU68" s="354"/>
      <c r="GV68" s="354"/>
      <c r="GW68" s="354"/>
      <c r="GX68" s="354"/>
      <c r="GY68" s="354"/>
      <c r="GZ68" s="354"/>
      <c r="HA68" s="354"/>
      <c r="HB68" s="354"/>
      <c r="HC68" s="354"/>
      <c r="HD68" s="354"/>
      <c r="HE68" s="354"/>
      <c r="HF68" s="354"/>
    </row>
    <row r="69" spans="2:214" ht="21" hidden="1" customHeight="1" x14ac:dyDescent="0.15">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17">
        <f>IF(ROUNDDOWN(SUM(BD68:BQ68),-2)&gt;SUM($U$53),SUM($U$53),ROUNDDOWN(SUM(BD68:BQ68),-2))</f>
        <v>0</v>
      </c>
      <c r="BL69" s="317"/>
      <c r="BM69" s="317"/>
      <c r="BN69" s="317"/>
      <c r="BO69" s="317"/>
      <c r="BP69" s="317"/>
      <c r="BQ69" s="317"/>
      <c r="BR69" s="32"/>
      <c r="BS69" s="32"/>
      <c r="BT69" s="32"/>
      <c r="BU69" s="32"/>
      <c r="BV69" s="32"/>
      <c r="BW69" s="32"/>
      <c r="BX69" s="32"/>
      <c r="BY69" s="32"/>
      <c r="BZ69" s="32"/>
      <c r="CA69" s="32"/>
      <c r="CB69" s="32"/>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4" t="s">
        <v>57</v>
      </c>
      <c r="DA69" s="317">
        <f>SUM(CT68:DG68)</f>
        <v>0</v>
      </c>
      <c r="DB69" s="317"/>
      <c r="DC69" s="317"/>
      <c r="DD69" s="317"/>
      <c r="DE69" s="317"/>
      <c r="DF69" s="317"/>
      <c r="DG69" s="317"/>
      <c r="DH69" s="32"/>
      <c r="DI69" s="32"/>
      <c r="DJ69" s="32"/>
      <c r="DK69" s="32"/>
      <c r="DL69" s="32"/>
      <c r="DM69" s="32"/>
      <c r="DN69" s="32"/>
      <c r="DO69" s="32"/>
      <c r="DP69" s="33"/>
      <c r="DQ69" s="33"/>
      <c r="DR69" s="33"/>
      <c r="DS69" s="33"/>
      <c r="DT69" s="33"/>
      <c r="DU69" s="33"/>
      <c r="DV69" s="33"/>
      <c r="DW69" s="33"/>
      <c r="DX69" s="33"/>
      <c r="DY69" s="33"/>
      <c r="DZ69" s="33"/>
      <c r="EA69" s="33"/>
      <c r="EB69" s="33"/>
      <c r="EC69" s="34" t="s">
        <v>57</v>
      </c>
      <c r="ED69" s="317">
        <f>SUM(DP68:EJ68)</f>
        <v>0</v>
      </c>
      <c r="EE69" s="317"/>
      <c r="EF69" s="317"/>
      <c r="EG69" s="317"/>
      <c r="EH69" s="317"/>
      <c r="EI69" s="317"/>
      <c r="EJ69" s="317"/>
      <c r="EK69" s="7"/>
      <c r="EL69" s="7"/>
      <c r="EM69" s="7"/>
      <c r="EN69" s="7"/>
      <c r="EO69" s="7"/>
      <c r="EP69" s="7"/>
    </row>
    <row r="70" spans="2:214" ht="21" hidden="1" customHeight="1" x14ac:dyDescent="0.15">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6" t="s">
        <v>58</v>
      </c>
      <c r="DA70" s="317">
        <f>IF(ROUNDDOWN(SUM(DA69),-2)&gt;SUM($U$53),SUM($U$53),ROUNDDOWN(SUM(DA69),-2))</f>
        <v>0</v>
      </c>
      <c r="DB70" s="317"/>
      <c r="DC70" s="317"/>
      <c r="DD70" s="317"/>
      <c r="DE70" s="317"/>
      <c r="DF70" s="317"/>
      <c r="DG70" s="317"/>
      <c r="DH70" s="32"/>
      <c r="DI70" s="32"/>
      <c r="DJ70" s="32"/>
      <c r="DK70" s="32"/>
      <c r="DL70" s="32"/>
      <c r="DM70" s="32"/>
      <c r="DN70" s="32"/>
      <c r="DO70" s="32"/>
      <c r="DP70" s="35"/>
      <c r="DQ70" s="35"/>
      <c r="DR70" s="35"/>
      <c r="DS70" s="35"/>
      <c r="DT70" s="35"/>
      <c r="DU70" s="35"/>
      <c r="DV70" s="35"/>
      <c r="DW70" s="35"/>
      <c r="DX70" s="35"/>
      <c r="DY70" s="35"/>
      <c r="DZ70" s="35"/>
      <c r="EA70" s="35"/>
      <c r="EB70" s="35"/>
      <c r="EC70" s="36" t="s">
        <v>58</v>
      </c>
      <c r="ED70" s="333">
        <f>IF(ROUNDDOWN(SUM(ED69),-2)&gt;SUM($U$53),SUM($U$53),ROUNDDOWN(SUM(ED69),-2))</f>
        <v>0</v>
      </c>
      <c r="EE70" s="333"/>
      <c r="EF70" s="333"/>
      <c r="EG70" s="333"/>
      <c r="EH70" s="333"/>
      <c r="EI70" s="333"/>
      <c r="EJ70" s="333"/>
      <c r="EK70" s="7"/>
      <c r="EL70" s="7"/>
      <c r="EM70" s="7"/>
      <c r="EN70" s="7"/>
      <c r="EO70" s="7"/>
      <c r="EP70" s="7"/>
    </row>
    <row r="71" spans="2:214" ht="21" hidden="1" customHeight="1" x14ac:dyDescent="0.15">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6" t="s">
        <v>54</v>
      </c>
      <c r="DA71" s="317">
        <f>IF(ROUNDDOWN(SUM(DA69),-2)&gt;SUM(DA70),SUM(DA69)-SUM(DA70),0)</f>
        <v>0</v>
      </c>
      <c r="DB71" s="317"/>
      <c r="DC71" s="317"/>
      <c r="DD71" s="317"/>
      <c r="DE71" s="317"/>
      <c r="DF71" s="317"/>
      <c r="DG71" s="317"/>
      <c r="DH71" s="32"/>
      <c r="DI71" s="32"/>
      <c r="DJ71" s="32"/>
      <c r="DK71" s="32"/>
      <c r="DL71" s="32"/>
      <c r="DM71" s="32"/>
      <c r="DN71" s="32"/>
      <c r="DO71" s="32"/>
      <c r="DP71" s="35"/>
      <c r="DQ71" s="35"/>
      <c r="DR71" s="35"/>
      <c r="DS71" s="35"/>
      <c r="DT71" s="35"/>
      <c r="DU71" s="35"/>
      <c r="DV71" s="35"/>
      <c r="DW71" s="35"/>
      <c r="DX71" s="35"/>
      <c r="DY71" s="35"/>
      <c r="DZ71" s="35"/>
      <c r="EA71" s="35"/>
      <c r="EB71" s="35"/>
      <c r="EC71" s="36" t="s">
        <v>54</v>
      </c>
      <c r="ED71" s="317">
        <f>IF(ROUNDDOWN(SUM(ED69),-2)&gt;SUM(ED70),SUM(ED69)-SUM(ED70),0)</f>
        <v>0</v>
      </c>
      <c r="EE71" s="317"/>
      <c r="EF71" s="317"/>
      <c r="EG71" s="317"/>
      <c r="EH71" s="317"/>
      <c r="EI71" s="317"/>
      <c r="EJ71" s="317"/>
      <c r="EK71" s="7"/>
      <c r="EL71" s="7"/>
      <c r="EM71" s="7"/>
      <c r="EN71" s="7"/>
      <c r="EO71" s="7"/>
      <c r="EP71" s="7"/>
    </row>
    <row r="72" spans="2:214" ht="21" hidden="1" customHeight="1" thickBot="1" x14ac:dyDescent="0.2"/>
    <row r="73" spans="2:214" ht="21" hidden="1" customHeight="1" x14ac:dyDescent="0.15">
      <c r="B73" s="308" t="s">
        <v>12</v>
      </c>
      <c r="C73" s="309"/>
      <c r="D73" s="309"/>
      <c r="E73" s="309"/>
      <c r="F73" s="309"/>
      <c r="G73" s="309"/>
      <c r="H73" s="309"/>
      <c r="I73" s="310"/>
      <c r="K73" s="277" t="s">
        <v>4</v>
      </c>
      <c r="L73" s="278"/>
      <c r="M73" s="278"/>
      <c r="N73" s="278"/>
      <c r="O73" s="279"/>
      <c r="P73" s="298" t="s">
        <v>26</v>
      </c>
      <c r="Q73" s="298"/>
      <c r="R73" s="298"/>
      <c r="S73" s="298"/>
      <c r="T73" s="298"/>
      <c r="U73" s="295">
        <v>1.83</v>
      </c>
      <c r="V73" s="296"/>
      <c r="W73" s="296"/>
      <c r="X73" s="296"/>
      <c r="Y73" s="296"/>
      <c r="Z73" s="297"/>
      <c r="AA73" s="271" t="str">
        <f>"（前年の総所得金額－基礎控除額）×"&amp;IF(U73="","",U73)&amp;"％"</f>
        <v>（前年の総所得金額－基礎控除額）×1.83％</v>
      </c>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3"/>
    </row>
    <row r="74" spans="2:214" ht="21" hidden="1" customHeight="1" thickBot="1" x14ac:dyDescent="0.2">
      <c r="B74" s="311"/>
      <c r="C74" s="312"/>
      <c r="D74" s="312"/>
      <c r="E74" s="312"/>
      <c r="F74" s="312"/>
      <c r="G74" s="312"/>
      <c r="H74" s="312"/>
      <c r="I74" s="313"/>
      <c r="J74" s="2"/>
      <c r="K74" s="280"/>
      <c r="L74" s="281"/>
      <c r="M74" s="281"/>
      <c r="N74" s="281"/>
      <c r="O74" s="282"/>
      <c r="P74" s="314" t="s">
        <v>8</v>
      </c>
      <c r="Q74" s="314"/>
      <c r="R74" s="314"/>
      <c r="S74" s="314"/>
      <c r="T74" s="314"/>
      <c r="U74" s="307" t="s">
        <v>219</v>
      </c>
      <c r="V74" s="307"/>
      <c r="W74" s="307"/>
      <c r="X74" s="307"/>
      <c r="Y74" s="307"/>
      <c r="Z74" s="307"/>
      <c r="AA74" s="274"/>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6"/>
    </row>
    <row r="75" spans="2:214" ht="21" hidden="1" customHeight="1" x14ac:dyDescent="0.15">
      <c r="J75" s="2"/>
      <c r="K75" s="299" t="s">
        <v>5</v>
      </c>
      <c r="L75" s="300"/>
      <c r="M75" s="300"/>
      <c r="N75" s="300"/>
      <c r="O75" s="300"/>
      <c r="P75" s="300"/>
      <c r="Q75" s="300"/>
      <c r="R75" s="300"/>
      <c r="S75" s="300"/>
      <c r="T75" s="300"/>
      <c r="U75" s="306">
        <v>13800</v>
      </c>
      <c r="V75" s="306"/>
      <c r="W75" s="306"/>
      <c r="X75" s="306"/>
      <c r="Y75" s="306"/>
      <c r="Z75" s="306"/>
      <c r="AA75" s="294" t="s">
        <v>78</v>
      </c>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83"/>
    </row>
    <row r="76" spans="2:214" ht="21" hidden="1" customHeight="1" thickBot="1" x14ac:dyDescent="0.2">
      <c r="J76" s="2"/>
      <c r="K76" s="301" t="s">
        <v>77</v>
      </c>
      <c r="L76" s="302"/>
      <c r="M76" s="302"/>
      <c r="N76" s="302"/>
      <c r="O76" s="302"/>
      <c r="P76" s="302"/>
      <c r="Q76" s="302"/>
      <c r="R76" s="302"/>
      <c r="S76" s="302"/>
      <c r="T76" s="302"/>
      <c r="U76" s="303">
        <v>170000</v>
      </c>
      <c r="V76" s="304"/>
      <c r="W76" s="304"/>
      <c r="X76" s="304"/>
      <c r="Y76" s="304"/>
      <c r="Z76" s="305"/>
      <c r="AA76" s="286"/>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5"/>
    </row>
    <row r="77" spans="2:214" ht="21" hidden="1" customHeight="1" x14ac:dyDescent="0.15">
      <c r="D77" s="2"/>
      <c r="E77" s="2"/>
      <c r="F77" s="2"/>
      <c r="G77" s="2"/>
      <c r="H77" s="2"/>
      <c r="I77" s="2"/>
      <c r="J77" s="2"/>
      <c r="K77" s="2"/>
      <c r="BR77" s="253" t="str">
        <f>IF($AU$5="","",$AU$5)</f>
        <v/>
      </c>
      <c r="BS77" s="253"/>
      <c r="BT77" s="253"/>
      <c r="BU77" s="253"/>
      <c r="BV77" s="253"/>
      <c r="BW77" s="253"/>
      <c r="BX77" s="253"/>
      <c r="BY77" s="253"/>
      <c r="BZ77" s="253"/>
      <c r="CA77" s="253"/>
      <c r="CB77" s="253"/>
      <c r="CC77" s="253"/>
      <c r="CD77" s="253"/>
      <c r="CE77" s="253"/>
    </row>
    <row r="78" spans="2:214" ht="21" hidden="1" customHeight="1" x14ac:dyDescent="0.15">
      <c r="D78" s="293" t="s">
        <v>49</v>
      </c>
      <c r="E78" s="293"/>
      <c r="F78" s="293"/>
      <c r="G78" s="293"/>
      <c r="H78" s="293"/>
      <c r="I78" s="293"/>
      <c r="J78" s="293"/>
      <c r="K78" s="293"/>
      <c r="L78" s="293"/>
      <c r="M78" s="293"/>
      <c r="N78" s="293"/>
      <c r="O78" s="293"/>
      <c r="P78" s="293"/>
      <c r="Q78" s="293"/>
      <c r="R78" s="293"/>
      <c r="S78" s="293"/>
      <c r="T78" s="293"/>
      <c r="U78" s="293" t="s">
        <v>50</v>
      </c>
      <c r="V78" s="293"/>
      <c r="W78" s="293"/>
      <c r="X78" s="293"/>
      <c r="Y78" s="293"/>
      <c r="Z78" s="293"/>
      <c r="AA78" s="293"/>
      <c r="AB78" s="293"/>
      <c r="AC78" s="293"/>
      <c r="AD78" s="293"/>
      <c r="AE78" s="293"/>
      <c r="AF78" s="293"/>
      <c r="AG78" s="293"/>
      <c r="AH78" s="293"/>
      <c r="AI78" s="293"/>
      <c r="AJ78" s="293"/>
      <c r="AK78" s="293"/>
      <c r="AL78" s="293"/>
      <c r="AM78" s="293"/>
      <c r="AN78" s="293"/>
      <c r="AO78" s="293"/>
      <c r="AP78" s="293" t="s">
        <v>59</v>
      </c>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318" t="s">
        <v>56</v>
      </c>
      <c r="BS78" s="319"/>
      <c r="BT78" s="319"/>
      <c r="BU78" s="319"/>
      <c r="BV78" s="319"/>
      <c r="BW78" s="319"/>
      <c r="BX78" s="319"/>
      <c r="BY78" s="319"/>
      <c r="BZ78" s="319"/>
      <c r="CA78" s="319"/>
      <c r="CB78" s="319"/>
      <c r="CC78" s="319"/>
      <c r="CD78" s="319"/>
      <c r="CE78" s="320"/>
      <c r="CF78" s="293" t="s">
        <v>81</v>
      </c>
      <c r="CG78" s="293"/>
      <c r="CH78" s="293"/>
      <c r="CI78" s="293"/>
      <c r="CJ78" s="293"/>
      <c r="CK78" s="293"/>
      <c r="CL78" s="293"/>
      <c r="CM78" s="293"/>
      <c r="CN78" s="293"/>
      <c r="CO78" s="293"/>
      <c r="CP78" s="293"/>
      <c r="CQ78" s="293"/>
      <c r="CR78" s="293"/>
      <c r="CS78" s="293"/>
      <c r="CT78" s="293"/>
      <c r="CU78" s="293"/>
      <c r="CV78" s="293"/>
      <c r="CW78" s="293"/>
      <c r="CX78" s="293"/>
      <c r="CY78" s="293"/>
      <c r="CZ78" s="293"/>
      <c r="DA78" s="293"/>
      <c r="DB78" s="293"/>
      <c r="DC78" s="293"/>
      <c r="DD78" s="293"/>
      <c r="DE78" s="293"/>
      <c r="DF78" s="293"/>
      <c r="DG78" s="293"/>
      <c r="DH78" s="128" t="s">
        <v>53</v>
      </c>
      <c r="DI78" s="129"/>
      <c r="DJ78" s="129"/>
      <c r="DK78" s="129"/>
      <c r="DL78" s="129"/>
      <c r="DM78" s="129"/>
      <c r="DN78" s="129"/>
      <c r="DO78" s="130"/>
      <c r="DP78" s="318" t="s">
        <v>90</v>
      </c>
      <c r="DQ78" s="319"/>
      <c r="DR78" s="319"/>
      <c r="DS78" s="319"/>
      <c r="DT78" s="319"/>
      <c r="DU78" s="319"/>
      <c r="DV78" s="319"/>
      <c r="DW78" s="319"/>
      <c r="DX78" s="319"/>
      <c r="DY78" s="319"/>
      <c r="DZ78" s="319"/>
      <c r="EA78" s="319"/>
      <c r="EB78" s="319"/>
      <c r="EC78" s="319"/>
      <c r="ED78" s="319"/>
      <c r="EE78" s="319"/>
      <c r="EF78" s="319"/>
      <c r="EG78" s="319"/>
      <c r="EH78" s="319"/>
      <c r="EI78" s="319"/>
      <c r="EJ78" s="320"/>
      <c r="EK78" s="4"/>
      <c r="EL78" s="4"/>
      <c r="EM78" s="4"/>
      <c r="EN78" s="4"/>
      <c r="EO78" s="4"/>
      <c r="EP78" s="4"/>
    </row>
    <row r="79" spans="2:214" ht="21" hidden="1" customHeight="1" x14ac:dyDescent="0.15">
      <c r="D79" s="287" t="s">
        <v>7</v>
      </c>
      <c r="E79" s="288"/>
      <c r="F79" s="288"/>
      <c r="G79" s="288"/>
      <c r="H79" s="288"/>
      <c r="I79" s="288"/>
      <c r="J79" s="289"/>
      <c r="K79" s="131" t="s">
        <v>22</v>
      </c>
      <c r="L79" s="131"/>
      <c r="M79" s="131"/>
      <c r="N79" s="131"/>
      <c r="O79" s="131"/>
      <c r="P79" s="131"/>
      <c r="Q79" s="131"/>
      <c r="R79" s="131" t="s">
        <v>13</v>
      </c>
      <c r="S79" s="131"/>
      <c r="T79" s="131"/>
      <c r="U79" s="141" t="s">
        <v>14</v>
      </c>
      <c r="V79" s="142"/>
      <c r="W79" s="142"/>
      <c r="X79" s="142"/>
      <c r="Y79" s="142"/>
      <c r="Z79" s="142"/>
      <c r="AA79" s="143"/>
      <c r="AB79" s="141" t="s">
        <v>15</v>
      </c>
      <c r="AC79" s="142"/>
      <c r="AD79" s="142"/>
      <c r="AE79" s="142"/>
      <c r="AF79" s="142"/>
      <c r="AG79" s="142"/>
      <c r="AH79" s="143"/>
      <c r="AI79" s="141" t="s">
        <v>16</v>
      </c>
      <c r="AJ79" s="142"/>
      <c r="AK79" s="142"/>
      <c r="AL79" s="142"/>
      <c r="AM79" s="142"/>
      <c r="AN79" s="142"/>
      <c r="AO79" s="143"/>
      <c r="AP79" s="141" t="str">
        <f>"④(③×"&amp;DBCS(U73)&amp;"%)"</f>
        <v>④(③×１．８３%)</v>
      </c>
      <c r="AQ79" s="142"/>
      <c r="AR79" s="142"/>
      <c r="AS79" s="142"/>
      <c r="AT79" s="142"/>
      <c r="AU79" s="142"/>
      <c r="AV79" s="143"/>
      <c r="AW79" s="141" t="s">
        <v>17</v>
      </c>
      <c r="AX79" s="142"/>
      <c r="AY79" s="142"/>
      <c r="AZ79" s="142"/>
      <c r="BA79" s="142"/>
      <c r="BB79" s="142"/>
      <c r="BC79" s="143"/>
      <c r="BD79" s="141" t="s">
        <v>55</v>
      </c>
      <c r="BE79" s="142"/>
      <c r="BF79" s="142"/>
      <c r="BG79" s="142"/>
      <c r="BH79" s="142"/>
      <c r="BI79" s="142"/>
      <c r="BJ79" s="143"/>
      <c r="BK79" s="144"/>
      <c r="BL79" s="144"/>
      <c r="BM79" s="144"/>
      <c r="BN79" s="144"/>
      <c r="BO79" s="144"/>
      <c r="BP79" s="144"/>
      <c r="BQ79" s="144"/>
      <c r="BR79" s="141" t="s">
        <v>51</v>
      </c>
      <c r="BS79" s="142"/>
      <c r="BT79" s="142"/>
      <c r="BU79" s="142"/>
      <c r="BV79" s="142"/>
      <c r="BW79" s="142"/>
      <c r="BX79" s="143"/>
      <c r="BY79" s="144"/>
      <c r="BZ79" s="144"/>
      <c r="CA79" s="144"/>
      <c r="CB79" s="144"/>
      <c r="CC79" s="144"/>
      <c r="CD79" s="144"/>
      <c r="CE79" s="144"/>
      <c r="CF79" s="141" t="s">
        <v>83</v>
      </c>
      <c r="CG79" s="142"/>
      <c r="CH79" s="142"/>
      <c r="CI79" s="142"/>
      <c r="CJ79" s="142"/>
      <c r="CK79" s="142"/>
      <c r="CL79" s="143"/>
      <c r="CM79" s="141" t="s">
        <v>84</v>
      </c>
      <c r="CN79" s="142"/>
      <c r="CO79" s="142"/>
      <c r="CP79" s="142"/>
      <c r="CQ79" s="142"/>
      <c r="CR79" s="142"/>
      <c r="CS79" s="143"/>
      <c r="CT79" s="141" t="s">
        <v>85</v>
      </c>
      <c r="CU79" s="142"/>
      <c r="CV79" s="142"/>
      <c r="CW79" s="142"/>
      <c r="CX79" s="142"/>
      <c r="CY79" s="142"/>
      <c r="CZ79" s="143"/>
      <c r="DA79" s="144"/>
      <c r="DB79" s="144"/>
      <c r="DC79" s="144"/>
      <c r="DD79" s="144"/>
      <c r="DE79" s="144"/>
      <c r="DF79" s="144"/>
      <c r="DG79" s="144"/>
      <c r="DH79" s="131" t="s">
        <v>87</v>
      </c>
      <c r="DI79" s="131"/>
      <c r="DJ79" s="131"/>
      <c r="DK79" s="131"/>
      <c r="DL79" s="131" t="s">
        <v>88</v>
      </c>
      <c r="DM79" s="131"/>
      <c r="DN79" s="131"/>
      <c r="DO79" s="131"/>
      <c r="DP79" s="144" t="s">
        <v>4</v>
      </c>
      <c r="DQ79" s="144"/>
      <c r="DR79" s="144"/>
      <c r="DS79" s="144"/>
      <c r="DT79" s="144"/>
      <c r="DU79" s="144"/>
      <c r="DV79" s="144"/>
      <c r="DW79" s="144" t="s">
        <v>10</v>
      </c>
      <c r="DX79" s="144"/>
      <c r="DY79" s="144"/>
      <c r="DZ79" s="144"/>
      <c r="EA79" s="144"/>
      <c r="EB79" s="144"/>
      <c r="EC79" s="144"/>
      <c r="ED79" s="144"/>
      <c r="EE79" s="144"/>
      <c r="EF79" s="144"/>
      <c r="EG79" s="144"/>
      <c r="EH79" s="144"/>
      <c r="EI79" s="144"/>
      <c r="EJ79" s="144"/>
      <c r="EK79" s="5"/>
      <c r="EL79" s="5"/>
      <c r="EM79" s="5"/>
      <c r="EN79" s="5"/>
      <c r="EO79" s="5"/>
      <c r="EP79" s="5"/>
    </row>
    <row r="80" spans="2:214" ht="21" hidden="1" customHeight="1" x14ac:dyDescent="0.15">
      <c r="D80" s="290"/>
      <c r="E80" s="291"/>
      <c r="F80" s="291"/>
      <c r="G80" s="291"/>
      <c r="H80" s="291"/>
      <c r="I80" s="291"/>
      <c r="J80" s="292"/>
      <c r="K80" s="131"/>
      <c r="L80" s="131"/>
      <c r="M80" s="131"/>
      <c r="N80" s="131"/>
      <c r="O80" s="131"/>
      <c r="P80" s="131"/>
      <c r="Q80" s="131"/>
      <c r="R80" s="131"/>
      <c r="S80" s="131"/>
      <c r="T80" s="131"/>
      <c r="U80" s="268" t="s">
        <v>111</v>
      </c>
      <c r="V80" s="269"/>
      <c r="W80" s="269"/>
      <c r="X80" s="269"/>
      <c r="Y80" s="269"/>
      <c r="Z80" s="269"/>
      <c r="AA80" s="270"/>
      <c r="AB80" s="268" t="s">
        <v>8</v>
      </c>
      <c r="AC80" s="269"/>
      <c r="AD80" s="269"/>
      <c r="AE80" s="269"/>
      <c r="AF80" s="269"/>
      <c r="AG80" s="269"/>
      <c r="AH80" s="270"/>
      <c r="AI80" s="141" t="s">
        <v>9</v>
      </c>
      <c r="AJ80" s="142"/>
      <c r="AK80" s="142"/>
      <c r="AL80" s="142"/>
      <c r="AM80" s="142"/>
      <c r="AN80" s="142"/>
      <c r="AO80" s="143"/>
      <c r="AP80" s="141" t="s">
        <v>4</v>
      </c>
      <c r="AQ80" s="142"/>
      <c r="AR80" s="142"/>
      <c r="AS80" s="142"/>
      <c r="AT80" s="142"/>
      <c r="AU80" s="142"/>
      <c r="AV80" s="143"/>
      <c r="AW80" s="141" t="s">
        <v>10</v>
      </c>
      <c r="AX80" s="142"/>
      <c r="AY80" s="142"/>
      <c r="AZ80" s="142"/>
      <c r="BA80" s="142"/>
      <c r="BB80" s="142"/>
      <c r="BC80" s="143"/>
      <c r="BD80" s="141" t="s">
        <v>11</v>
      </c>
      <c r="BE80" s="142"/>
      <c r="BF80" s="142"/>
      <c r="BG80" s="142"/>
      <c r="BH80" s="142"/>
      <c r="BI80" s="142"/>
      <c r="BJ80" s="143"/>
      <c r="BK80" s="144"/>
      <c r="BL80" s="144"/>
      <c r="BM80" s="144"/>
      <c r="BN80" s="144"/>
      <c r="BO80" s="144"/>
      <c r="BP80" s="144"/>
      <c r="BQ80" s="144"/>
      <c r="BR80" s="141" t="s">
        <v>10</v>
      </c>
      <c r="BS80" s="142"/>
      <c r="BT80" s="142"/>
      <c r="BU80" s="142"/>
      <c r="BV80" s="142"/>
      <c r="BW80" s="142"/>
      <c r="BX80" s="143"/>
      <c r="BY80" s="144"/>
      <c r="BZ80" s="144"/>
      <c r="CA80" s="144"/>
      <c r="CB80" s="144"/>
      <c r="CC80" s="144"/>
      <c r="CD80" s="144"/>
      <c r="CE80" s="144"/>
      <c r="CF80" s="141" t="s">
        <v>4</v>
      </c>
      <c r="CG80" s="142"/>
      <c r="CH80" s="142"/>
      <c r="CI80" s="142"/>
      <c r="CJ80" s="142"/>
      <c r="CK80" s="142"/>
      <c r="CL80" s="143"/>
      <c r="CM80" s="141" t="s">
        <v>10</v>
      </c>
      <c r="CN80" s="142"/>
      <c r="CO80" s="142"/>
      <c r="CP80" s="142"/>
      <c r="CQ80" s="142"/>
      <c r="CR80" s="142"/>
      <c r="CS80" s="143"/>
      <c r="CT80" s="141" t="s">
        <v>11</v>
      </c>
      <c r="CU80" s="142"/>
      <c r="CV80" s="142"/>
      <c r="CW80" s="142"/>
      <c r="CX80" s="142"/>
      <c r="CY80" s="142"/>
      <c r="CZ80" s="143"/>
      <c r="DA80" s="144"/>
      <c r="DB80" s="144"/>
      <c r="DC80" s="144"/>
      <c r="DD80" s="144"/>
      <c r="DE80" s="144"/>
      <c r="DF80" s="144"/>
      <c r="DG80" s="144"/>
      <c r="DH80" s="131"/>
      <c r="DI80" s="131"/>
      <c r="DJ80" s="131"/>
      <c r="DK80" s="131"/>
      <c r="DL80" s="131"/>
      <c r="DM80" s="131"/>
      <c r="DN80" s="131"/>
      <c r="DO80" s="131"/>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5"/>
      <c r="EL80" s="5"/>
      <c r="EM80" s="5"/>
      <c r="EN80" s="5"/>
      <c r="EO80" s="5"/>
      <c r="EP80" s="5"/>
      <c r="ET80" s="210">
        <v>4</v>
      </c>
      <c r="EU80" s="211"/>
      <c r="EV80" s="212"/>
      <c r="EW80" s="210">
        <v>5</v>
      </c>
      <c r="EX80" s="211"/>
      <c r="EY80" s="212"/>
      <c r="EZ80" s="210">
        <v>6</v>
      </c>
      <c r="FA80" s="211"/>
      <c r="FB80" s="212"/>
      <c r="FC80" s="210">
        <v>7</v>
      </c>
      <c r="FD80" s="211"/>
      <c r="FE80" s="212"/>
      <c r="FF80" s="210">
        <v>8</v>
      </c>
      <c r="FG80" s="211"/>
      <c r="FH80" s="212"/>
      <c r="FI80" s="210">
        <v>9</v>
      </c>
      <c r="FJ80" s="211"/>
      <c r="FK80" s="212"/>
      <c r="FL80" s="210">
        <v>10</v>
      </c>
      <c r="FM80" s="211"/>
      <c r="FN80" s="212"/>
      <c r="FO80" s="210">
        <v>11</v>
      </c>
      <c r="FP80" s="211"/>
      <c r="FQ80" s="212"/>
      <c r="FR80" s="210">
        <v>12</v>
      </c>
      <c r="FS80" s="211"/>
      <c r="FT80" s="212"/>
      <c r="FU80" s="210">
        <v>1</v>
      </c>
      <c r="FV80" s="211"/>
      <c r="FW80" s="212"/>
      <c r="FX80" s="210">
        <v>2</v>
      </c>
      <c r="FY80" s="211"/>
      <c r="FZ80" s="212"/>
      <c r="GA80" s="210">
        <v>3</v>
      </c>
      <c r="GB80" s="211"/>
      <c r="GC80" s="212"/>
      <c r="GD80" s="167" t="s">
        <v>98</v>
      </c>
      <c r="GE80" s="168"/>
      <c r="GF80" s="168"/>
      <c r="GG80" s="169"/>
      <c r="GH80" s="167" t="s">
        <v>105</v>
      </c>
      <c r="GI80" s="168"/>
      <c r="GJ80" s="168"/>
      <c r="GK80" s="168"/>
      <c r="GL80" s="168"/>
      <c r="GM80" s="168"/>
      <c r="GN80" s="168"/>
      <c r="GO80" s="168"/>
      <c r="GP80" s="168"/>
      <c r="GQ80" s="168"/>
      <c r="GR80" s="168"/>
      <c r="GS80" s="168"/>
      <c r="GT80" s="168"/>
      <c r="GU80" s="168"/>
      <c r="GV80" s="168"/>
      <c r="GW80" s="168"/>
      <c r="GX80" s="168"/>
      <c r="GY80" s="168"/>
      <c r="GZ80" s="168"/>
      <c r="HA80" s="168"/>
      <c r="HB80" s="168"/>
      <c r="HC80" s="168"/>
      <c r="HD80" s="168"/>
      <c r="HE80" s="168"/>
      <c r="HF80" s="169"/>
    </row>
    <row r="81" spans="2:214" ht="21" hidden="1" customHeight="1" x14ac:dyDescent="0.15">
      <c r="B81" s="352">
        <v>1</v>
      </c>
      <c r="C81" s="353"/>
      <c r="D81" s="315" t="str">
        <f t="shared" ref="D81:D90" si="107">IF($DH81="","",$D14)</f>
        <v/>
      </c>
      <c r="E81" s="315"/>
      <c r="F81" s="315"/>
      <c r="G81" s="315"/>
      <c r="H81" s="315"/>
      <c r="I81" s="315"/>
      <c r="J81" s="315"/>
      <c r="K81" s="316" t="str">
        <f t="shared" ref="K81:K90" si="108">IF($DH81="","",IF($K14="","",SUM($K14)))</f>
        <v/>
      </c>
      <c r="L81" s="316"/>
      <c r="M81" s="316"/>
      <c r="N81" s="316"/>
      <c r="O81" s="316"/>
      <c r="P81" s="316"/>
      <c r="Q81" s="316"/>
      <c r="R81" s="125" t="str">
        <f t="shared" ref="R81:R90" si="109">IF($DH81="","",IF($R14="","",SUM($R14)))</f>
        <v/>
      </c>
      <c r="S81" s="125"/>
      <c r="T81" s="125"/>
      <c r="U81" s="317" t="str">
        <f t="shared" ref="U81:U90" si="110">IF($DH81="","",IF($DC14="","",SUM($DC14)))</f>
        <v/>
      </c>
      <c r="V81" s="317"/>
      <c r="W81" s="317"/>
      <c r="X81" s="317"/>
      <c r="Y81" s="317"/>
      <c r="Z81" s="317"/>
      <c r="AA81" s="317"/>
      <c r="AB81" s="317" t="str">
        <f>IF($DH81="","",IF($U81="","",基礎控除!H3))</f>
        <v/>
      </c>
      <c r="AC81" s="317"/>
      <c r="AD81" s="317"/>
      <c r="AE81" s="317"/>
      <c r="AF81" s="317"/>
      <c r="AG81" s="317"/>
      <c r="AH81" s="317"/>
      <c r="AI81" s="317" t="str">
        <f t="shared" ref="AI81:AI90" si="111">IF($DH81="","",IF($U81="","",IF(SUM($U81)&gt;SUM($AB81),SUM($U81)-SUM($AB81),0)))</f>
        <v/>
      </c>
      <c r="AJ81" s="317"/>
      <c r="AK81" s="317"/>
      <c r="AL81" s="317"/>
      <c r="AM81" s="317"/>
      <c r="AN81" s="317"/>
      <c r="AO81" s="317"/>
      <c r="AP81" s="120" t="str">
        <f t="shared" ref="AP81:AP90" si="112">IF($DH81="","",ROUNDDOWN(SUM(AI81)*SUM($U$73)/100,0))</f>
        <v/>
      </c>
      <c r="AQ81" s="121"/>
      <c r="AR81" s="121"/>
      <c r="AS81" s="121"/>
      <c r="AT81" s="121"/>
      <c r="AU81" s="121"/>
      <c r="AV81" s="145"/>
      <c r="AW81" s="120" t="str">
        <f t="shared" ref="AW81:AW90" si="113">IF($DH81="","",SUM($U$75))</f>
        <v/>
      </c>
      <c r="AX81" s="121"/>
      <c r="AY81" s="121"/>
      <c r="AZ81" s="121"/>
      <c r="BA81" s="121"/>
      <c r="BB81" s="121"/>
      <c r="BC81" s="121"/>
      <c r="BD81" s="122" t="str">
        <f t="shared" ref="BD81:BD90" si="114">IF(SUM(AP81:BC81)=0,"",SUM(AP81:BC81))</f>
        <v/>
      </c>
      <c r="BE81" s="123"/>
      <c r="BF81" s="123"/>
      <c r="BG81" s="123"/>
      <c r="BH81" s="123"/>
      <c r="BI81" s="123"/>
      <c r="BJ81" s="124"/>
      <c r="BK81" s="334"/>
      <c r="BL81" s="335"/>
      <c r="BM81" s="335"/>
      <c r="BN81" s="335"/>
      <c r="BO81" s="335"/>
      <c r="BP81" s="335"/>
      <c r="BQ81" s="336"/>
      <c r="BR81" s="120" t="str">
        <f t="shared" ref="BR81:BR90" si="115">IF($AU$5="","",IF($DH81="","",ROUNDDOWN(SUM($U$75)*SUM(IF($AU$5="２割軽減世帯",2,IF($AU$5="５割軽減世帯",5,IF($AU$5="７割軽減世帯",7,""))))/10,0)))</f>
        <v/>
      </c>
      <c r="BS81" s="121"/>
      <c r="BT81" s="121"/>
      <c r="BU81" s="121"/>
      <c r="BV81" s="121"/>
      <c r="BW81" s="121"/>
      <c r="BX81" s="145"/>
      <c r="BY81" s="334"/>
      <c r="BZ81" s="335"/>
      <c r="CA81" s="335"/>
      <c r="CB81" s="335"/>
      <c r="CC81" s="335"/>
      <c r="CD81" s="335"/>
      <c r="CE81" s="336"/>
      <c r="CF81" s="120" t="str">
        <f t="shared" ref="CF81:CF90" si="116">IF($DH81="","",SUM($AP81))</f>
        <v/>
      </c>
      <c r="CG81" s="121"/>
      <c r="CH81" s="121"/>
      <c r="CI81" s="121"/>
      <c r="CJ81" s="121"/>
      <c r="CK81" s="121"/>
      <c r="CL81" s="145"/>
      <c r="CM81" s="120" t="str">
        <f t="shared" ref="CM81:CM90" si="117">IF($DH81="","",SUM($AW81)-SUM($BR81))</f>
        <v/>
      </c>
      <c r="CN81" s="121"/>
      <c r="CO81" s="121"/>
      <c r="CP81" s="121"/>
      <c r="CQ81" s="121"/>
      <c r="CR81" s="121"/>
      <c r="CS81" s="121"/>
      <c r="CT81" s="122" t="str">
        <f t="shared" ref="CT81:CT90" si="118">IF(SUM(CF81:CS81)=0,"",SUM(CF81:CS81))</f>
        <v/>
      </c>
      <c r="CU81" s="123"/>
      <c r="CV81" s="123"/>
      <c r="CW81" s="123"/>
      <c r="CX81" s="123"/>
      <c r="CY81" s="123"/>
      <c r="CZ81" s="124"/>
      <c r="DA81" s="334"/>
      <c r="DB81" s="335"/>
      <c r="DC81" s="335"/>
      <c r="DD81" s="335"/>
      <c r="DE81" s="335"/>
      <c r="DF81" s="335"/>
      <c r="DG81" s="336"/>
      <c r="DH81" s="125" t="str">
        <f>IF(GD81="","",SUM(GD81))</f>
        <v/>
      </c>
      <c r="DI81" s="125"/>
      <c r="DJ81" s="125"/>
      <c r="DK81" s="125"/>
      <c r="DL81" s="343"/>
      <c r="DM81" s="344"/>
      <c r="DN81" s="344"/>
      <c r="DO81" s="345"/>
      <c r="DP81" s="120" t="str">
        <f t="shared" ref="DP81:DP90" si="119">IF($DH81="","",ROUNDDOWN(SUM($CF81)*SUM($DH81)/12,0))</f>
        <v/>
      </c>
      <c r="DQ81" s="121"/>
      <c r="DR81" s="121"/>
      <c r="DS81" s="121"/>
      <c r="DT81" s="121"/>
      <c r="DU81" s="121"/>
      <c r="DV81" s="145"/>
      <c r="DW81" s="120" t="str">
        <f t="shared" ref="DW81:DW90" si="120">IF($DH81="","",ROUNDDOWN(SUM($CM81)*SUM($DH81)/12,0))</f>
        <v/>
      </c>
      <c r="DX81" s="121"/>
      <c r="DY81" s="121"/>
      <c r="DZ81" s="121"/>
      <c r="EA81" s="121"/>
      <c r="EB81" s="121"/>
      <c r="EC81" s="145"/>
      <c r="ED81" s="334"/>
      <c r="EE81" s="335"/>
      <c r="EF81" s="335"/>
      <c r="EG81" s="335"/>
      <c r="EH81" s="335"/>
      <c r="EI81" s="335"/>
      <c r="EJ81" s="336"/>
      <c r="EK81" s="6"/>
      <c r="EL81" s="6"/>
      <c r="EM81" s="6"/>
      <c r="EN81" s="6"/>
      <c r="EO81" s="6"/>
      <c r="EP81" s="6"/>
      <c r="ET81" s="213" t="str">
        <f>IF(KH14="","",IF(AND(KH14&gt;=40,KH14&lt;65),IF(HI35="○","○",""),""))</f>
        <v/>
      </c>
      <c r="EU81" s="214"/>
      <c r="EV81" s="215"/>
      <c r="EW81" s="213" t="str">
        <f>IF(KK14="","",IF(AND(KK14&gt;=40,KK14&lt;65),IF(HL35="○","○",""),""))</f>
        <v/>
      </c>
      <c r="EX81" s="214"/>
      <c r="EY81" s="215"/>
      <c r="EZ81" s="213" t="str">
        <f>IF(KN14="","",IF(AND(KN14&gt;=40,KN14&lt;65),IF(HO35="○","○",""),""))</f>
        <v/>
      </c>
      <c r="FA81" s="214"/>
      <c r="FB81" s="215"/>
      <c r="FC81" s="213" t="str">
        <f>IF(KQ14="","",IF(AND(KQ14&gt;=40,KQ14&lt;65),IF(HR35="○","○",""),""))</f>
        <v/>
      </c>
      <c r="FD81" s="214"/>
      <c r="FE81" s="215"/>
      <c r="FF81" s="213" t="str">
        <f>IF(KT14="","",IF(AND(KT14&gt;=40,KT14&lt;65),IF(HU35="○","○",""),""))</f>
        <v/>
      </c>
      <c r="FG81" s="214"/>
      <c r="FH81" s="215"/>
      <c r="FI81" s="213" t="str">
        <f>IF(KW14="","",IF(AND(KW14&gt;=40,KW14&lt;65),IF(HX35="○","○",""),""))</f>
        <v/>
      </c>
      <c r="FJ81" s="214"/>
      <c r="FK81" s="215"/>
      <c r="FL81" s="213" t="str">
        <f>IF(KZ14="","",IF(AND(KZ14&gt;=40,KZ14&lt;65),IF(IA35="○","○",""),""))</f>
        <v/>
      </c>
      <c r="FM81" s="214"/>
      <c r="FN81" s="215"/>
      <c r="FO81" s="213" t="str">
        <f>IF(LC14="","",IF(AND(LC14&gt;=40,LC14&lt;65),IF(ID35="○","○",""),""))</f>
        <v/>
      </c>
      <c r="FP81" s="214"/>
      <c r="FQ81" s="215"/>
      <c r="FR81" s="213" t="str">
        <f>IF(LF14="","",IF(AND(LF14&gt;=40,LF14&lt;65),IF(IG35="○","○",""),""))</f>
        <v/>
      </c>
      <c r="FS81" s="214"/>
      <c r="FT81" s="215"/>
      <c r="FU81" s="213" t="str">
        <f>IF(LI14="","",IF(AND(LI14&gt;=40,LI14&lt;65),IF(IJ35="○","○",""),""))</f>
        <v/>
      </c>
      <c r="FV81" s="214"/>
      <c r="FW81" s="215"/>
      <c r="FX81" s="213" t="str">
        <f>IF(LL14="","",IF(AND(LL14&gt;=40,LL14&lt;65),IF(IM35="○","○",""),""))</f>
        <v/>
      </c>
      <c r="FY81" s="214"/>
      <c r="FZ81" s="215"/>
      <c r="GA81" s="213" t="str">
        <f>IF(LO14="","",IF(AND(LO14&gt;=40,LO14&lt;65),IF(IP35="○","○",""),""))</f>
        <v/>
      </c>
      <c r="GB81" s="214"/>
      <c r="GC81" s="215"/>
      <c r="GD81" s="170" t="str">
        <f>IF(COUNTIF(ET81:GC81,"○")=0,"",COUNTIF(ET81:GC81,"○"))</f>
        <v/>
      </c>
      <c r="GE81" s="170"/>
      <c r="GF81" s="170"/>
      <c r="GG81" s="170"/>
      <c r="GH81" s="355" t="str">
        <f t="shared" ref="GH81:GH90" si="121">IF(AND(SUM(GD14)&lt;&gt;0,SUM(GD81)=0),"介護該当なし。",IF(AND(COUNTIF(KH14:LQ14,"&gt;=40")&gt;0,COUNTIF(KH14:LQ14,"&gt;=40")&lt;12),"年度途中から介護保険料該当。",IF(SUM(GD14)=SUM(GD81),"","年度途中から介護保険料は別に納める。")))</f>
        <v/>
      </c>
      <c r="GI81" s="356"/>
      <c r="GJ81" s="356"/>
      <c r="GK81" s="356"/>
      <c r="GL81" s="356"/>
      <c r="GM81" s="356"/>
      <c r="GN81" s="356"/>
      <c r="GO81" s="356"/>
      <c r="GP81" s="356"/>
      <c r="GQ81" s="356"/>
      <c r="GR81" s="356"/>
      <c r="GS81" s="356"/>
      <c r="GT81" s="356"/>
      <c r="GU81" s="356"/>
      <c r="GV81" s="356"/>
      <c r="GW81" s="356"/>
      <c r="GX81" s="356"/>
      <c r="GY81" s="356"/>
      <c r="GZ81" s="356"/>
      <c r="HA81" s="356"/>
      <c r="HB81" s="356"/>
      <c r="HC81" s="356"/>
      <c r="HD81" s="356"/>
      <c r="HE81" s="356"/>
      <c r="HF81" s="357"/>
    </row>
    <row r="82" spans="2:214" ht="21" hidden="1" customHeight="1" x14ac:dyDescent="0.15">
      <c r="B82" s="352">
        <v>2</v>
      </c>
      <c r="C82" s="353"/>
      <c r="D82" s="315" t="str">
        <f t="shared" si="107"/>
        <v/>
      </c>
      <c r="E82" s="315"/>
      <c r="F82" s="315"/>
      <c r="G82" s="315"/>
      <c r="H82" s="315"/>
      <c r="I82" s="315"/>
      <c r="J82" s="315"/>
      <c r="K82" s="316" t="str">
        <f t="shared" si="108"/>
        <v/>
      </c>
      <c r="L82" s="316"/>
      <c r="M82" s="316"/>
      <c r="N82" s="316"/>
      <c r="O82" s="316"/>
      <c r="P82" s="316"/>
      <c r="Q82" s="316"/>
      <c r="R82" s="125" t="str">
        <f t="shared" si="109"/>
        <v/>
      </c>
      <c r="S82" s="125"/>
      <c r="T82" s="125"/>
      <c r="U82" s="317" t="str">
        <f t="shared" si="110"/>
        <v/>
      </c>
      <c r="V82" s="317"/>
      <c r="W82" s="317"/>
      <c r="X82" s="317"/>
      <c r="Y82" s="317"/>
      <c r="Z82" s="317"/>
      <c r="AA82" s="317"/>
      <c r="AB82" s="317" t="str">
        <f>IF($DH82="","",IF($U82="","",基礎控除!H4))</f>
        <v/>
      </c>
      <c r="AC82" s="317"/>
      <c r="AD82" s="317"/>
      <c r="AE82" s="317"/>
      <c r="AF82" s="317"/>
      <c r="AG82" s="317"/>
      <c r="AH82" s="317"/>
      <c r="AI82" s="317" t="str">
        <f t="shared" si="111"/>
        <v/>
      </c>
      <c r="AJ82" s="317"/>
      <c r="AK82" s="317"/>
      <c r="AL82" s="317"/>
      <c r="AM82" s="317"/>
      <c r="AN82" s="317"/>
      <c r="AO82" s="317"/>
      <c r="AP82" s="120" t="str">
        <f t="shared" si="112"/>
        <v/>
      </c>
      <c r="AQ82" s="121"/>
      <c r="AR82" s="121"/>
      <c r="AS82" s="121"/>
      <c r="AT82" s="121"/>
      <c r="AU82" s="121"/>
      <c r="AV82" s="145"/>
      <c r="AW82" s="120" t="str">
        <f t="shared" si="113"/>
        <v/>
      </c>
      <c r="AX82" s="121"/>
      <c r="AY82" s="121"/>
      <c r="AZ82" s="121"/>
      <c r="BA82" s="121"/>
      <c r="BB82" s="121"/>
      <c r="BC82" s="121"/>
      <c r="BD82" s="122" t="str">
        <f t="shared" si="114"/>
        <v/>
      </c>
      <c r="BE82" s="123"/>
      <c r="BF82" s="123"/>
      <c r="BG82" s="123"/>
      <c r="BH82" s="123"/>
      <c r="BI82" s="123"/>
      <c r="BJ82" s="124"/>
      <c r="BK82" s="337"/>
      <c r="BL82" s="338"/>
      <c r="BM82" s="338"/>
      <c r="BN82" s="338"/>
      <c r="BO82" s="338"/>
      <c r="BP82" s="338"/>
      <c r="BQ82" s="339"/>
      <c r="BR82" s="120" t="str">
        <f t="shared" si="115"/>
        <v/>
      </c>
      <c r="BS82" s="121"/>
      <c r="BT82" s="121"/>
      <c r="BU82" s="121"/>
      <c r="BV82" s="121"/>
      <c r="BW82" s="121"/>
      <c r="BX82" s="145"/>
      <c r="BY82" s="337"/>
      <c r="BZ82" s="338"/>
      <c r="CA82" s="338"/>
      <c r="CB82" s="338"/>
      <c r="CC82" s="338"/>
      <c r="CD82" s="338"/>
      <c r="CE82" s="339"/>
      <c r="CF82" s="120" t="str">
        <f t="shared" si="116"/>
        <v/>
      </c>
      <c r="CG82" s="121"/>
      <c r="CH82" s="121"/>
      <c r="CI82" s="121"/>
      <c r="CJ82" s="121"/>
      <c r="CK82" s="121"/>
      <c r="CL82" s="145"/>
      <c r="CM82" s="120" t="str">
        <f t="shared" si="117"/>
        <v/>
      </c>
      <c r="CN82" s="121"/>
      <c r="CO82" s="121"/>
      <c r="CP82" s="121"/>
      <c r="CQ82" s="121"/>
      <c r="CR82" s="121"/>
      <c r="CS82" s="121"/>
      <c r="CT82" s="122" t="str">
        <f t="shared" si="118"/>
        <v/>
      </c>
      <c r="CU82" s="123"/>
      <c r="CV82" s="123"/>
      <c r="CW82" s="123"/>
      <c r="CX82" s="123"/>
      <c r="CY82" s="123"/>
      <c r="CZ82" s="124"/>
      <c r="DA82" s="337"/>
      <c r="DB82" s="338"/>
      <c r="DC82" s="338"/>
      <c r="DD82" s="338"/>
      <c r="DE82" s="338"/>
      <c r="DF82" s="338"/>
      <c r="DG82" s="339"/>
      <c r="DH82" s="125" t="str">
        <f>IF(GD82="","",SUM(GD82))</f>
        <v/>
      </c>
      <c r="DI82" s="125"/>
      <c r="DJ82" s="125"/>
      <c r="DK82" s="125"/>
      <c r="DL82" s="346"/>
      <c r="DM82" s="347"/>
      <c r="DN82" s="347"/>
      <c r="DO82" s="348"/>
      <c r="DP82" s="120" t="str">
        <f t="shared" si="119"/>
        <v/>
      </c>
      <c r="DQ82" s="121"/>
      <c r="DR82" s="121"/>
      <c r="DS82" s="121"/>
      <c r="DT82" s="121"/>
      <c r="DU82" s="121"/>
      <c r="DV82" s="145"/>
      <c r="DW82" s="120" t="str">
        <f t="shared" si="120"/>
        <v/>
      </c>
      <c r="DX82" s="121"/>
      <c r="DY82" s="121"/>
      <c r="DZ82" s="121"/>
      <c r="EA82" s="121"/>
      <c r="EB82" s="121"/>
      <c r="EC82" s="145"/>
      <c r="ED82" s="337"/>
      <c r="EE82" s="338"/>
      <c r="EF82" s="338"/>
      <c r="EG82" s="338"/>
      <c r="EH82" s="338"/>
      <c r="EI82" s="338"/>
      <c r="EJ82" s="339"/>
      <c r="EK82" s="6"/>
      <c r="EL82" s="6"/>
      <c r="EM82" s="6"/>
      <c r="EN82" s="6"/>
      <c r="EO82" s="6"/>
      <c r="EP82" s="6"/>
      <c r="ET82" s="213" t="str">
        <f>IF(KH15="","",IF(AND(KH15&gt;=40,KH15&lt;65),IF(HI36="○","○",""),""))</f>
        <v/>
      </c>
      <c r="EU82" s="214"/>
      <c r="EV82" s="215"/>
      <c r="EW82" s="213" t="str">
        <f>IF(KK15="","",IF(AND(KK15&gt;=40,KK15&lt;65),IF(HL36="○","○",""),""))</f>
        <v/>
      </c>
      <c r="EX82" s="214"/>
      <c r="EY82" s="215"/>
      <c r="EZ82" s="213" t="str">
        <f>IF(KN15="","",IF(AND(KN15&gt;=40,KN15&lt;65),IF(HO36="○","○",""),""))</f>
        <v/>
      </c>
      <c r="FA82" s="214"/>
      <c r="FB82" s="215"/>
      <c r="FC82" s="213" t="str">
        <f>IF(KQ15="","",IF(AND(KQ15&gt;=40,KQ15&lt;65),IF(HR36="○","○",""),""))</f>
        <v/>
      </c>
      <c r="FD82" s="214"/>
      <c r="FE82" s="215"/>
      <c r="FF82" s="213" t="str">
        <f>IF(KT15="","",IF(AND(KT15&gt;=40,KT15&lt;65),IF(HU36="○","○",""),""))</f>
        <v/>
      </c>
      <c r="FG82" s="214"/>
      <c r="FH82" s="215"/>
      <c r="FI82" s="213" t="str">
        <f>IF(KW15="","",IF(AND(KW15&gt;=40,KW15&lt;65),IF(HX36="○","○",""),""))</f>
        <v/>
      </c>
      <c r="FJ82" s="214"/>
      <c r="FK82" s="215"/>
      <c r="FL82" s="213" t="str">
        <f>IF(KZ15="","",IF(AND(KZ15&gt;=40,KZ15&lt;65),IF(IA36="○","○",""),""))</f>
        <v/>
      </c>
      <c r="FM82" s="214"/>
      <c r="FN82" s="215"/>
      <c r="FO82" s="213" t="str">
        <f>IF(LC15="","",IF(AND(LC15&gt;=40,LC15&lt;65),IF(ID36="○","○",""),""))</f>
        <v/>
      </c>
      <c r="FP82" s="214"/>
      <c r="FQ82" s="215"/>
      <c r="FR82" s="213" t="str">
        <f>IF(LF15="","",IF(AND(LF15&gt;=40,LF15&lt;65),IF(IG36="○","○",""),""))</f>
        <v/>
      </c>
      <c r="FS82" s="214"/>
      <c r="FT82" s="215"/>
      <c r="FU82" s="213" t="str">
        <f>IF(LI15="","",IF(AND(LI15&gt;=40,LI15&lt;65),IF(IJ36="○","○",""),""))</f>
        <v/>
      </c>
      <c r="FV82" s="214"/>
      <c r="FW82" s="215"/>
      <c r="FX82" s="213" t="str">
        <f>IF(LL15="","",IF(AND(LL15&gt;=40,LL15&lt;65),IF(IM36="○","○",""),""))</f>
        <v/>
      </c>
      <c r="FY82" s="214"/>
      <c r="FZ82" s="215"/>
      <c r="GA82" s="213" t="str">
        <f>IF(LO15="","",IF(AND(LO15&gt;=40,LO15&lt;65),IF(IP36="○","○",""),""))</f>
        <v/>
      </c>
      <c r="GB82" s="214"/>
      <c r="GC82" s="215"/>
      <c r="GD82" s="170" t="str">
        <f>IF(COUNTIF(ET82:GC82,"○")=0,"",COUNTIF(ET82:GC82,"○"))</f>
        <v/>
      </c>
      <c r="GE82" s="170"/>
      <c r="GF82" s="170"/>
      <c r="GG82" s="170"/>
      <c r="GH82" s="355" t="str">
        <f t="shared" si="121"/>
        <v/>
      </c>
      <c r="GI82" s="356"/>
      <c r="GJ82" s="356"/>
      <c r="GK82" s="356"/>
      <c r="GL82" s="356"/>
      <c r="GM82" s="356"/>
      <c r="GN82" s="356"/>
      <c r="GO82" s="356"/>
      <c r="GP82" s="356"/>
      <c r="GQ82" s="356"/>
      <c r="GR82" s="356"/>
      <c r="GS82" s="356"/>
      <c r="GT82" s="356"/>
      <c r="GU82" s="356"/>
      <c r="GV82" s="356"/>
      <c r="GW82" s="356"/>
      <c r="GX82" s="356"/>
      <c r="GY82" s="356"/>
      <c r="GZ82" s="356"/>
      <c r="HA82" s="356"/>
      <c r="HB82" s="356"/>
      <c r="HC82" s="356"/>
      <c r="HD82" s="356"/>
      <c r="HE82" s="356"/>
      <c r="HF82" s="357"/>
    </row>
    <row r="83" spans="2:214" ht="21" hidden="1" customHeight="1" x14ac:dyDescent="0.15">
      <c r="B83" s="352">
        <v>3</v>
      </c>
      <c r="C83" s="353"/>
      <c r="D83" s="315" t="str">
        <f t="shared" si="107"/>
        <v/>
      </c>
      <c r="E83" s="315"/>
      <c r="F83" s="315"/>
      <c r="G83" s="315"/>
      <c r="H83" s="315"/>
      <c r="I83" s="315"/>
      <c r="J83" s="315"/>
      <c r="K83" s="316" t="str">
        <f t="shared" si="108"/>
        <v/>
      </c>
      <c r="L83" s="316"/>
      <c r="M83" s="316"/>
      <c r="N83" s="316"/>
      <c r="O83" s="316"/>
      <c r="P83" s="316"/>
      <c r="Q83" s="316"/>
      <c r="R83" s="125" t="str">
        <f t="shared" si="109"/>
        <v/>
      </c>
      <c r="S83" s="125"/>
      <c r="T83" s="125"/>
      <c r="U83" s="317" t="str">
        <f t="shared" si="110"/>
        <v/>
      </c>
      <c r="V83" s="317"/>
      <c r="W83" s="317"/>
      <c r="X83" s="317"/>
      <c r="Y83" s="317"/>
      <c r="Z83" s="317"/>
      <c r="AA83" s="317"/>
      <c r="AB83" s="317" t="str">
        <f>IF($DH83="","",IF($U83="","",基礎控除!H5))</f>
        <v/>
      </c>
      <c r="AC83" s="317"/>
      <c r="AD83" s="317"/>
      <c r="AE83" s="317"/>
      <c r="AF83" s="317"/>
      <c r="AG83" s="317"/>
      <c r="AH83" s="317"/>
      <c r="AI83" s="317" t="str">
        <f t="shared" si="111"/>
        <v/>
      </c>
      <c r="AJ83" s="317"/>
      <c r="AK83" s="317"/>
      <c r="AL83" s="317"/>
      <c r="AM83" s="317"/>
      <c r="AN83" s="317"/>
      <c r="AO83" s="317"/>
      <c r="AP83" s="120" t="str">
        <f t="shared" si="112"/>
        <v/>
      </c>
      <c r="AQ83" s="121"/>
      <c r="AR83" s="121"/>
      <c r="AS83" s="121"/>
      <c r="AT83" s="121"/>
      <c r="AU83" s="121"/>
      <c r="AV83" s="145"/>
      <c r="AW83" s="120" t="str">
        <f t="shared" si="113"/>
        <v/>
      </c>
      <c r="AX83" s="121"/>
      <c r="AY83" s="121"/>
      <c r="AZ83" s="121"/>
      <c r="BA83" s="121"/>
      <c r="BB83" s="121"/>
      <c r="BC83" s="121"/>
      <c r="BD83" s="122" t="str">
        <f t="shared" si="114"/>
        <v/>
      </c>
      <c r="BE83" s="123"/>
      <c r="BF83" s="123"/>
      <c r="BG83" s="123"/>
      <c r="BH83" s="123"/>
      <c r="BI83" s="123"/>
      <c r="BJ83" s="124"/>
      <c r="BK83" s="337"/>
      <c r="BL83" s="338"/>
      <c r="BM83" s="338"/>
      <c r="BN83" s="338"/>
      <c r="BO83" s="338"/>
      <c r="BP83" s="338"/>
      <c r="BQ83" s="339"/>
      <c r="BR83" s="120" t="str">
        <f t="shared" si="115"/>
        <v/>
      </c>
      <c r="BS83" s="121"/>
      <c r="BT83" s="121"/>
      <c r="BU83" s="121"/>
      <c r="BV83" s="121"/>
      <c r="BW83" s="121"/>
      <c r="BX83" s="145"/>
      <c r="BY83" s="337"/>
      <c r="BZ83" s="338"/>
      <c r="CA83" s="338"/>
      <c r="CB83" s="338"/>
      <c r="CC83" s="338"/>
      <c r="CD83" s="338"/>
      <c r="CE83" s="339"/>
      <c r="CF83" s="120" t="str">
        <f t="shared" si="116"/>
        <v/>
      </c>
      <c r="CG83" s="121"/>
      <c r="CH83" s="121"/>
      <c r="CI83" s="121"/>
      <c r="CJ83" s="121"/>
      <c r="CK83" s="121"/>
      <c r="CL83" s="145"/>
      <c r="CM83" s="120" t="str">
        <f t="shared" si="117"/>
        <v/>
      </c>
      <c r="CN83" s="121"/>
      <c r="CO83" s="121"/>
      <c r="CP83" s="121"/>
      <c r="CQ83" s="121"/>
      <c r="CR83" s="121"/>
      <c r="CS83" s="121"/>
      <c r="CT83" s="122" t="str">
        <f t="shared" si="118"/>
        <v/>
      </c>
      <c r="CU83" s="123"/>
      <c r="CV83" s="123"/>
      <c r="CW83" s="123"/>
      <c r="CX83" s="123"/>
      <c r="CY83" s="123"/>
      <c r="CZ83" s="124"/>
      <c r="DA83" s="337"/>
      <c r="DB83" s="338"/>
      <c r="DC83" s="338"/>
      <c r="DD83" s="338"/>
      <c r="DE83" s="338"/>
      <c r="DF83" s="338"/>
      <c r="DG83" s="339"/>
      <c r="DH83" s="125" t="str">
        <f t="shared" ref="DH83:DH90" si="122">IF(GD83="","",SUM(GD83))</f>
        <v/>
      </c>
      <c r="DI83" s="125"/>
      <c r="DJ83" s="125"/>
      <c r="DK83" s="125"/>
      <c r="DL83" s="346"/>
      <c r="DM83" s="347"/>
      <c r="DN83" s="347"/>
      <c r="DO83" s="348"/>
      <c r="DP83" s="120" t="str">
        <f t="shared" si="119"/>
        <v/>
      </c>
      <c r="DQ83" s="121"/>
      <c r="DR83" s="121"/>
      <c r="DS83" s="121"/>
      <c r="DT83" s="121"/>
      <c r="DU83" s="121"/>
      <c r="DV83" s="145"/>
      <c r="DW83" s="120" t="str">
        <f t="shared" si="120"/>
        <v/>
      </c>
      <c r="DX83" s="121"/>
      <c r="DY83" s="121"/>
      <c r="DZ83" s="121"/>
      <c r="EA83" s="121"/>
      <c r="EB83" s="121"/>
      <c r="EC83" s="145"/>
      <c r="ED83" s="337"/>
      <c r="EE83" s="338"/>
      <c r="EF83" s="338"/>
      <c r="EG83" s="338"/>
      <c r="EH83" s="338"/>
      <c r="EI83" s="338"/>
      <c r="EJ83" s="339"/>
      <c r="EK83" s="6"/>
      <c r="EL83" s="6"/>
      <c r="EM83" s="6"/>
      <c r="EN83" s="6"/>
      <c r="EO83" s="6"/>
      <c r="EP83" s="6"/>
      <c r="ET83" s="213" t="str">
        <f t="shared" ref="ET83:ET90" si="123">IF(KH16="","",IF(AND(KH16&gt;=40,KH16&lt;65),IF(HI37="○","○",""),""))</f>
        <v/>
      </c>
      <c r="EU83" s="214"/>
      <c r="EV83" s="215"/>
      <c r="EW83" s="213" t="str">
        <f t="shared" ref="EW83:EW90" si="124">IF(KK16="","",IF(AND(KK16&gt;=40,KK16&lt;65),IF(HL37="○","○",""),""))</f>
        <v/>
      </c>
      <c r="EX83" s="214"/>
      <c r="EY83" s="215"/>
      <c r="EZ83" s="213" t="str">
        <f t="shared" ref="EZ83:EZ90" si="125">IF(KN16="","",IF(AND(KN16&gt;=40,KN16&lt;65),IF(HO37="○","○",""),""))</f>
        <v/>
      </c>
      <c r="FA83" s="214"/>
      <c r="FB83" s="215"/>
      <c r="FC83" s="213" t="str">
        <f t="shared" ref="FC83:FC90" si="126">IF(KQ16="","",IF(AND(KQ16&gt;=40,KQ16&lt;65),IF(HR37="○","○",""),""))</f>
        <v/>
      </c>
      <c r="FD83" s="214"/>
      <c r="FE83" s="215"/>
      <c r="FF83" s="213" t="str">
        <f t="shared" ref="FF83:FF90" si="127">IF(KT16="","",IF(AND(KT16&gt;=40,KT16&lt;65),IF(HU37="○","○",""),""))</f>
        <v/>
      </c>
      <c r="FG83" s="214"/>
      <c r="FH83" s="215"/>
      <c r="FI83" s="213" t="str">
        <f t="shared" ref="FI83:FI90" si="128">IF(KW16="","",IF(AND(KW16&gt;=40,KW16&lt;65),IF(HX37="○","○",""),""))</f>
        <v/>
      </c>
      <c r="FJ83" s="214"/>
      <c r="FK83" s="215"/>
      <c r="FL83" s="213" t="str">
        <f t="shared" ref="FL83:FL90" si="129">IF(KZ16="","",IF(AND(KZ16&gt;=40,KZ16&lt;65),IF(IA37="○","○",""),""))</f>
        <v/>
      </c>
      <c r="FM83" s="214"/>
      <c r="FN83" s="215"/>
      <c r="FO83" s="213" t="str">
        <f t="shared" ref="FO83:FO90" si="130">IF(LC16="","",IF(AND(LC16&gt;=40,LC16&lt;65),IF(ID37="○","○",""),""))</f>
        <v/>
      </c>
      <c r="FP83" s="214"/>
      <c r="FQ83" s="215"/>
      <c r="FR83" s="213" t="str">
        <f t="shared" ref="FR83:FR90" si="131">IF(LF16="","",IF(AND(LF16&gt;=40,LF16&lt;65),IF(IG37="○","○",""),""))</f>
        <v/>
      </c>
      <c r="FS83" s="214"/>
      <c r="FT83" s="215"/>
      <c r="FU83" s="213" t="str">
        <f t="shared" ref="FU83:FU90" si="132">IF(LI16="","",IF(AND(LI16&gt;=40,LI16&lt;65),IF(IJ37="○","○",""),""))</f>
        <v/>
      </c>
      <c r="FV83" s="214"/>
      <c r="FW83" s="215"/>
      <c r="FX83" s="213" t="str">
        <f t="shared" ref="FX83:FX90" si="133">IF(LL16="","",IF(AND(LL16&gt;=40,LL16&lt;65),IF(IM37="○","○",""),""))</f>
        <v/>
      </c>
      <c r="FY83" s="214"/>
      <c r="FZ83" s="215"/>
      <c r="GA83" s="213" t="str">
        <f t="shared" ref="GA83:GA90" si="134">IF(LO16="","",IF(AND(LO16&gt;=40,LO16&lt;65),IF(IP37="○","○",""),""))</f>
        <v/>
      </c>
      <c r="GB83" s="214"/>
      <c r="GC83" s="215"/>
      <c r="GD83" s="170" t="str">
        <f t="shared" ref="GD83:GD90" si="135">IF(COUNTIF(ET83:GC83,"○")=0,"",COUNTIF(ET83:GC83,"○"))</f>
        <v/>
      </c>
      <c r="GE83" s="170"/>
      <c r="GF83" s="170"/>
      <c r="GG83" s="170"/>
      <c r="GH83" s="355" t="str">
        <f t="shared" si="121"/>
        <v/>
      </c>
      <c r="GI83" s="356"/>
      <c r="GJ83" s="356"/>
      <c r="GK83" s="356"/>
      <c r="GL83" s="356"/>
      <c r="GM83" s="356"/>
      <c r="GN83" s="356"/>
      <c r="GO83" s="356"/>
      <c r="GP83" s="356"/>
      <c r="GQ83" s="356"/>
      <c r="GR83" s="356"/>
      <c r="GS83" s="356"/>
      <c r="GT83" s="356"/>
      <c r="GU83" s="356"/>
      <c r="GV83" s="356"/>
      <c r="GW83" s="356"/>
      <c r="GX83" s="356"/>
      <c r="GY83" s="356"/>
      <c r="GZ83" s="356"/>
      <c r="HA83" s="356"/>
      <c r="HB83" s="356"/>
      <c r="HC83" s="356"/>
      <c r="HD83" s="356"/>
      <c r="HE83" s="356"/>
      <c r="HF83" s="357"/>
    </row>
    <row r="84" spans="2:214" ht="21" hidden="1" customHeight="1" x14ac:dyDescent="0.15">
      <c r="B84" s="352">
        <v>4</v>
      </c>
      <c r="C84" s="353"/>
      <c r="D84" s="315" t="str">
        <f t="shared" si="107"/>
        <v/>
      </c>
      <c r="E84" s="315"/>
      <c r="F84" s="315"/>
      <c r="G84" s="315"/>
      <c r="H84" s="315"/>
      <c r="I84" s="315"/>
      <c r="J84" s="315"/>
      <c r="K84" s="316" t="str">
        <f t="shared" si="108"/>
        <v/>
      </c>
      <c r="L84" s="316"/>
      <c r="M84" s="316"/>
      <c r="N84" s="316"/>
      <c r="O84" s="316"/>
      <c r="P84" s="316"/>
      <c r="Q84" s="316"/>
      <c r="R84" s="125" t="str">
        <f t="shared" si="109"/>
        <v/>
      </c>
      <c r="S84" s="125"/>
      <c r="T84" s="125"/>
      <c r="U84" s="317" t="str">
        <f t="shared" si="110"/>
        <v/>
      </c>
      <c r="V84" s="317"/>
      <c r="W84" s="317"/>
      <c r="X84" s="317"/>
      <c r="Y84" s="317"/>
      <c r="Z84" s="317"/>
      <c r="AA84" s="317"/>
      <c r="AB84" s="317" t="str">
        <f>IF($DH84="","",IF($U84="","",基礎控除!H6))</f>
        <v/>
      </c>
      <c r="AC84" s="317"/>
      <c r="AD84" s="317"/>
      <c r="AE84" s="317"/>
      <c r="AF84" s="317"/>
      <c r="AG84" s="317"/>
      <c r="AH84" s="317"/>
      <c r="AI84" s="317" t="str">
        <f t="shared" si="111"/>
        <v/>
      </c>
      <c r="AJ84" s="317"/>
      <c r="AK84" s="317"/>
      <c r="AL84" s="317"/>
      <c r="AM84" s="317"/>
      <c r="AN84" s="317"/>
      <c r="AO84" s="317"/>
      <c r="AP84" s="120" t="str">
        <f t="shared" si="112"/>
        <v/>
      </c>
      <c r="AQ84" s="121"/>
      <c r="AR84" s="121"/>
      <c r="AS84" s="121"/>
      <c r="AT84" s="121"/>
      <c r="AU84" s="121"/>
      <c r="AV84" s="145"/>
      <c r="AW84" s="120" t="str">
        <f t="shared" si="113"/>
        <v/>
      </c>
      <c r="AX84" s="121"/>
      <c r="AY84" s="121"/>
      <c r="AZ84" s="121"/>
      <c r="BA84" s="121"/>
      <c r="BB84" s="121"/>
      <c r="BC84" s="121"/>
      <c r="BD84" s="122" t="str">
        <f t="shared" si="114"/>
        <v/>
      </c>
      <c r="BE84" s="123"/>
      <c r="BF84" s="123"/>
      <c r="BG84" s="123"/>
      <c r="BH84" s="123"/>
      <c r="BI84" s="123"/>
      <c r="BJ84" s="124"/>
      <c r="BK84" s="337"/>
      <c r="BL84" s="338"/>
      <c r="BM84" s="338"/>
      <c r="BN84" s="338"/>
      <c r="BO84" s="338"/>
      <c r="BP84" s="338"/>
      <c r="BQ84" s="339"/>
      <c r="BR84" s="120" t="str">
        <f t="shared" si="115"/>
        <v/>
      </c>
      <c r="BS84" s="121"/>
      <c r="BT84" s="121"/>
      <c r="BU84" s="121"/>
      <c r="BV84" s="121"/>
      <c r="BW84" s="121"/>
      <c r="BX84" s="145"/>
      <c r="BY84" s="337"/>
      <c r="BZ84" s="338"/>
      <c r="CA84" s="338"/>
      <c r="CB84" s="338"/>
      <c r="CC84" s="338"/>
      <c r="CD84" s="338"/>
      <c r="CE84" s="339"/>
      <c r="CF84" s="120" t="str">
        <f t="shared" si="116"/>
        <v/>
      </c>
      <c r="CG84" s="121"/>
      <c r="CH84" s="121"/>
      <c r="CI84" s="121"/>
      <c r="CJ84" s="121"/>
      <c r="CK84" s="121"/>
      <c r="CL84" s="145"/>
      <c r="CM84" s="120" t="str">
        <f t="shared" si="117"/>
        <v/>
      </c>
      <c r="CN84" s="121"/>
      <c r="CO84" s="121"/>
      <c r="CP84" s="121"/>
      <c r="CQ84" s="121"/>
      <c r="CR84" s="121"/>
      <c r="CS84" s="121"/>
      <c r="CT84" s="122" t="str">
        <f t="shared" si="118"/>
        <v/>
      </c>
      <c r="CU84" s="123"/>
      <c r="CV84" s="123"/>
      <c r="CW84" s="123"/>
      <c r="CX84" s="123"/>
      <c r="CY84" s="123"/>
      <c r="CZ84" s="124"/>
      <c r="DA84" s="337"/>
      <c r="DB84" s="338"/>
      <c r="DC84" s="338"/>
      <c r="DD84" s="338"/>
      <c r="DE84" s="338"/>
      <c r="DF84" s="338"/>
      <c r="DG84" s="339"/>
      <c r="DH84" s="125" t="str">
        <f t="shared" si="122"/>
        <v/>
      </c>
      <c r="DI84" s="125"/>
      <c r="DJ84" s="125"/>
      <c r="DK84" s="125"/>
      <c r="DL84" s="346"/>
      <c r="DM84" s="347"/>
      <c r="DN84" s="347"/>
      <c r="DO84" s="348"/>
      <c r="DP84" s="120" t="str">
        <f t="shared" si="119"/>
        <v/>
      </c>
      <c r="DQ84" s="121"/>
      <c r="DR84" s="121"/>
      <c r="DS84" s="121"/>
      <c r="DT84" s="121"/>
      <c r="DU84" s="121"/>
      <c r="DV84" s="145"/>
      <c r="DW84" s="120" t="str">
        <f t="shared" si="120"/>
        <v/>
      </c>
      <c r="DX84" s="121"/>
      <c r="DY84" s="121"/>
      <c r="DZ84" s="121"/>
      <c r="EA84" s="121"/>
      <c r="EB84" s="121"/>
      <c r="EC84" s="145"/>
      <c r="ED84" s="337"/>
      <c r="EE84" s="338"/>
      <c r="EF84" s="338"/>
      <c r="EG84" s="338"/>
      <c r="EH84" s="338"/>
      <c r="EI84" s="338"/>
      <c r="EJ84" s="339"/>
      <c r="EK84" s="6"/>
      <c r="EL84" s="6"/>
      <c r="EM84" s="6"/>
      <c r="EN84" s="6"/>
      <c r="EO84" s="6"/>
      <c r="EP84" s="6"/>
      <c r="ET84" s="213" t="str">
        <f t="shared" si="123"/>
        <v/>
      </c>
      <c r="EU84" s="214"/>
      <c r="EV84" s="215"/>
      <c r="EW84" s="213" t="str">
        <f t="shared" si="124"/>
        <v/>
      </c>
      <c r="EX84" s="214"/>
      <c r="EY84" s="215"/>
      <c r="EZ84" s="213" t="str">
        <f t="shared" si="125"/>
        <v/>
      </c>
      <c r="FA84" s="214"/>
      <c r="FB84" s="215"/>
      <c r="FC84" s="213" t="str">
        <f t="shared" si="126"/>
        <v/>
      </c>
      <c r="FD84" s="214"/>
      <c r="FE84" s="215"/>
      <c r="FF84" s="213" t="str">
        <f t="shared" si="127"/>
        <v/>
      </c>
      <c r="FG84" s="214"/>
      <c r="FH84" s="215"/>
      <c r="FI84" s="213" t="str">
        <f t="shared" si="128"/>
        <v/>
      </c>
      <c r="FJ84" s="214"/>
      <c r="FK84" s="215"/>
      <c r="FL84" s="213" t="str">
        <f t="shared" si="129"/>
        <v/>
      </c>
      <c r="FM84" s="214"/>
      <c r="FN84" s="215"/>
      <c r="FO84" s="213" t="str">
        <f t="shared" si="130"/>
        <v/>
      </c>
      <c r="FP84" s="214"/>
      <c r="FQ84" s="215"/>
      <c r="FR84" s="213" t="str">
        <f t="shared" si="131"/>
        <v/>
      </c>
      <c r="FS84" s="214"/>
      <c r="FT84" s="215"/>
      <c r="FU84" s="213" t="str">
        <f t="shared" si="132"/>
        <v/>
      </c>
      <c r="FV84" s="214"/>
      <c r="FW84" s="215"/>
      <c r="FX84" s="213" t="str">
        <f t="shared" si="133"/>
        <v/>
      </c>
      <c r="FY84" s="214"/>
      <c r="FZ84" s="215"/>
      <c r="GA84" s="213" t="str">
        <f t="shared" si="134"/>
        <v/>
      </c>
      <c r="GB84" s="214"/>
      <c r="GC84" s="215"/>
      <c r="GD84" s="170" t="str">
        <f t="shared" si="135"/>
        <v/>
      </c>
      <c r="GE84" s="170"/>
      <c r="GF84" s="170"/>
      <c r="GG84" s="170"/>
      <c r="GH84" s="355" t="str">
        <f t="shared" si="121"/>
        <v/>
      </c>
      <c r="GI84" s="356"/>
      <c r="GJ84" s="356"/>
      <c r="GK84" s="356"/>
      <c r="GL84" s="356"/>
      <c r="GM84" s="356"/>
      <c r="GN84" s="356"/>
      <c r="GO84" s="356"/>
      <c r="GP84" s="356"/>
      <c r="GQ84" s="356"/>
      <c r="GR84" s="356"/>
      <c r="GS84" s="356"/>
      <c r="GT84" s="356"/>
      <c r="GU84" s="356"/>
      <c r="GV84" s="356"/>
      <c r="GW84" s="356"/>
      <c r="GX84" s="356"/>
      <c r="GY84" s="356"/>
      <c r="GZ84" s="356"/>
      <c r="HA84" s="356"/>
      <c r="HB84" s="356"/>
      <c r="HC84" s="356"/>
      <c r="HD84" s="356"/>
      <c r="HE84" s="356"/>
      <c r="HF84" s="357"/>
    </row>
    <row r="85" spans="2:214" ht="21" hidden="1" customHeight="1" x14ac:dyDescent="0.15">
      <c r="B85" s="352">
        <v>5</v>
      </c>
      <c r="C85" s="353"/>
      <c r="D85" s="315" t="str">
        <f t="shared" si="107"/>
        <v/>
      </c>
      <c r="E85" s="315"/>
      <c r="F85" s="315"/>
      <c r="G85" s="315"/>
      <c r="H85" s="315"/>
      <c r="I85" s="315"/>
      <c r="J85" s="315"/>
      <c r="K85" s="316" t="str">
        <f t="shared" si="108"/>
        <v/>
      </c>
      <c r="L85" s="316"/>
      <c r="M85" s="316"/>
      <c r="N85" s="316"/>
      <c r="O85" s="316"/>
      <c r="P85" s="316"/>
      <c r="Q85" s="316"/>
      <c r="R85" s="125" t="str">
        <f t="shared" si="109"/>
        <v/>
      </c>
      <c r="S85" s="125"/>
      <c r="T85" s="125"/>
      <c r="U85" s="317" t="str">
        <f t="shared" si="110"/>
        <v/>
      </c>
      <c r="V85" s="317"/>
      <c r="W85" s="317"/>
      <c r="X85" s="317"/>
      <c r="Y85" s="317"/>
      <c r="Z85" s="317"/>
      <c r="AA85" s="317"/>
      <c r="AB85" s="317" t="str">
        <f>IF($DH85="","",IF($U85="","",基礎控除!H7))</f>
        <v/>
      </c>
      <c r="AC85" s="317"/>
      <c r="AD85" s="317"/>
      <c r="AE85" s="317"/>
      <c r="AF85" s="317"/>
      <c r="AG85" s="317"/>
      <c r="AH85" s="317"/>
      <c r="AI85" s="317" t="str">
        <f t="shared" si="111"/>
        <v/>
      </c>
      <c r="AJ85" s="317"/>
      <c r="AK85" s="317"/>
      <c r="AL85" s="317"/>
      <c r="AM85" s="317"/>
      <c r="AN85" s="317"/>
      <c r="AO85" s="317"/>
      <c r="AP85" s="120" t="str">
        <f t="shared" si="112"/>
        <v/>
      </c>
      <c r="AQ85" s="121"/>
      <c r="AR85" s="121"/>
      <c r="AS85" s="121"/>
      <c r="AT85" s="121"/>
      <c r="AU85" s="121"/>
      <c r="AV85" s="145"/>
      <c r="AW85" s="120" t="str">
        <f t="shared" si="113"/>
        <v/>
      </c>
      <c r="AX85" s="121"/>
      <c r="AY85" s="121"/>
      <c r="AZ85" s="121"/>
      <c r="BA85" s="121"/>
      <c r="BB85" s="121"/>
      <c r="BC85" s="121"/>
      <c r="BD85" s="122" t="str">
        <f t="shared" si="114"/>
        <v/>
      </c>
      <c r="BE85" s="123"/>
      <c r="BF85" s="123"/>
      <c r="BG85" s="123"/>
      <c r="BH85" s="123"/>
      <c r="BI85" s="123"/>
      <c r="BJ85" s="124"/>
      <c r="BK85" s="337"/>
      <c r="BL85" s="338"/>
      <c r="BM85" s="338"/>
      <c r="BN85" s="338"/>
      <c r="BO85" s="338"/>
      <c r="BP85" s="338"/>
      <c r="BQ85" s="339"/>
      <c r="BR85" s="120" t="str">
        <f t="shared" si="115"/>
        <v/>
      </c>
      <c r="BS85" s="121"/>
      <c r="BT85" s="121"/>
      <c r="BU85" s="121"/>
      <c r="BV85" s="121"/>
      <c r="BW85" s="121"/>
      <c r="BX85" s="145"/>
      <c r="BY85" s="337"/>
      <c r="BZ85" s="338"/>
      <c r="CA85" s="338"/>
      <c r="CB85" s="338"/>
      <c r="CC85" s="338"/>
      <c r="CD85" s="338"/>
      <c r="CE85" s="339"/>
      <c r="CF85" s="120" t="str">
        <f t="shared" si="116"/>
        <v/>
      </c>
      <c r="CG85" s="121"/>
      <c r="CH85" s="121"/>
      <c r="CI85" s="121"/>
      <c r="CJ85" s="121"/>
      <c r="CK85" s="121"/>
      <c r="CL85" s="145"/>
      <c r="CM85" s="120" t="str">
        <f t="shared" si="117"/>
        <v/>
      </c>
      <c r="CN85" s="121"/>
      <c r="CO85" s="121"/>
      <c r="CP85" s="121"/>
      <c r="CQ85" s="121"/>
      <c r="CR85" s="121"/>
      <c r="CS85" s="121"/>
      <c r="CT85" s="122" t="str">
        <f t="shared" si="118"/>
        <v/>
      </c>
      <c r="CU85" s="123"/>
      <c r="CV85" s="123"/>
      <c r="CW85" s="123"/>
      <c r="CX85" s="123"/>
      <c r="CY85" s="123"/>
      <c r="CZ85" s="124"/>
      <c r="DA85" s="337"/>
      <c r="DB85" s="338"/>
      <c r="DC85" s="338"/>
      <c r="DD85" s="338"/>
      <c r="DE85" s="338"/>
      <c r="DF85" s="338"/>
      <c r="DG85" s="339"/>
      <c r="DH85" s="125" t="str">
        <f t="shared" si="122"/>
        <v/>
      </c>
      <c r="DI85" s="125"/>
      <c r="DJ85" s="125"/>
      <c r="DK85" s="125"/>
      <c r="DL85" s="346"/>
      <c r="DM85" s="347"/>
      <c r="DN85" s="347"/>
      <c r="DO85" s="348"/>
      <c r="DP85" s="120" t="str">
        <f t="shared" si="119"/>
        <v/>
      </c>
      <c r="DQ85" s="121"/>
      <c r="DR85" s="121"/>
      <c r="DS85" s="121"/>
      <c r="DT85" s="121"/>
      <c r="DU85" s="121"/>
      <c r="DV85" s="145"/>
      <c r="DW85" s="120" t="str">
        <f t="shared" si="120"/>
        <v/>
      </c>
      <c r="DX85" s="121"/>
      <c r="DY85" s="121"/>
      <c r="DZ85" s="121"/>
      <c r="EA85" s="121"/>
      <c r="EB85" s="121"/>
      <c r="EC85" s="145"/>
      <c r="ED85" s="337"/>
      <c r="EE85" s="338"/>
      <c r="EF85" s="338"/>
      <c r="EG85" s="338"/>
      <c r="EH85" s="338"/>
      <c r="EI85" s="338"/>
      <c r="EJ85" s="339"/>
      <c r="EK85" s="6"/>
      <c r="EL85" s="6"/>
      <c r="EM85" s="6"/>
      <c r="EN85" s="6"/>
      <c r="EO85" s="6"/>
      <c r="EP85" s="6"/>
      <c r="ET85" s="213" t="str">
        <f t="shared" si="123"/>
        <v/>
      </c>
      <c r="EU85" s="214"/>
      <c r="EV85" s="215"/>
      <c r="EW85" s="213" t="str">
        <f t="shared" si="124"/>
        <v/>
      </c>
      <c r="EX85" s="214"/>
      <c r="EY85" s="215"/>
      <c r="EZ85" s="213" t="str">
        <f t="shared" si="125"/>
        <v/>
      </c>
      <c r="FA85" s="214"/>
      <c r="FB85" s="215"/>
      <c r="FC85" s="213" t="str">
        <f t="shared" si="126"/>
        <v/>
      </c>
      <c r="FD85" s="214"/>
      <c r="FE85" s="215"/>
      <c r="FF85" s="213" t="str">
        <f t="shared" si="127"/>
        <v/>
      </c>
      <c r="FG85" s="214"/>
      <c r="FH85" s="215"/>
      <c r="FI85" s="213" t="str">
        <f t="shared" si="128"/>
        <v/>
      </c>
      <c r="FJ85" s="214"/>
      <c r="FK85" s="215"/>
      <c r="FL85" s="213" t="str">
        <f t="shared" si="129"/>
        <v/>
      </c>
      <c r="FM85" s="214"/>
      <c r="FN85" s="215"/>
      <c r="FO85" s="213" t="str">
        <f t="shared" si="130"/>
        <v/>
      </c>
      <c r="FP85" s="214"/>
      <c r="FQ85" s="215"/>
      <c r="FR85" s="213" t="str">
        <f t="shared" si="131"/>
        <v/>
      </c>
      <c r="FS85" s="214"/>
      <c r="FT85" s="215"/>
      <c r="FU85" s="213" t="str">
        <f t="shared" si="132"/>
        <v/>
      </c>
      <c r="FV85" s="214"/>
      <c r="FW85" s="215"/>
      <c r="FX85" s="213" t="str">
        <f t="shared" si="133"/>
        <v/>
      </c>
      <c r="FY85" s="214"/>
      <c r="FZ85" s="215"/>
      <c r="GA85" s="213" t="str">
        <f t="shared" si="134"/>
        <v/>
      </c>
      <c r="GB85" s="214"/>
      <c r="GC85" s="215"/>
      <c r="GD85" s="170" t="str">
        <f t="shared" si="135"/>
        <v/>
      </c>
      <c r="GE85" s="170"/>
      <c r="GF85" s="170"/>
      <c r="GG85" s="170"/>
      <c r="GH85" s="355" t="str">
        <f t="shared" si="121"/>
        <v/>
      </c>
      <c r="GI85" s="356"/>
      <c r="GJ85" s="356"/>
      <c r="GK85" s="356"/>
      <c r="GL85" s="356"/>
      <c r="GM85" s="356"/>
      <c r="GN85" s="356"/>
      <c r="GO85" s="356"/>
      <c r="GP85" s="356"/>
      <c r="GQ85" s="356"/>
      <c r="GR85" s="356"/>
      <c r="GS85" s="356"/>
      <c r="GT85" s="356"/>
      <c r="GU85" s="356"/>
      <c r="GV85" s="356"/>
      <c r="GW85" s="356"/>
      <c r="GX85" s="356"/>
      <c r="GY85" s="356"/>
      <c r="GZ85" s="356"/>
      <c r="HA85" s="356"/>
      <c r="HB85" s="356"/>
      <c r="HC85" s="356"/>
      <c r="HD85" s="356"/>
      <c r="HE85" s="356"/>
      <c r="HF85" s="357"/>
    </row>
    <row r="86" spans="2:214" ht="21" hidden="1" customHeight="1" x14ac:dyDescent="0.15">
      <c r="B86" s="352">
        <v>6</v>
      </c>
      <c r="C86" s="353"/>
      <c r="D86" s="315" t="str">
        <f t="shared" si="107"/>
        <v/>
      </c>
      <c r="E86" s="315"/>
      <c r="F86" s="315"/>
      <c r="G86" s="315"/>
      <c r="H86" s="315"/>
      <c r="I86" s="315"/>
      <c r="J86" s="315"/>
      <c r="K86" s="316" t="str">
        <f t="shared" si="108"/>
        <v/>
      </c>
      <c r="L86" s="316"/>
      <c r="M86" s="316"/>
      <c r="N86" s="316"/>
      <c r="O86" s="316"/>
      <c r="P86" s="316"/>
      <c r="Q86" s="316"/>
      <c r="R86" s="125" t="str">
        <f t="shared" si="109"/>
        <v/>
      </c>
      <c r="S86" s="125"/>
      <c r="T86" s="125"/>
      <c r="U86" s="317" t="str">
        <f t="shared" si="110"/>
        <v/>
      </c>
      <c r="V86" s="317"/>
      <c r="W86" s="317"/>
      <c r="X86" s="317"/>
      <c r="Y86" s="317"/>
      <c r="Z86" s="317"/>
      <c r="AA86" s="317"/>
      <c r="AB86" s="317" t="str">
        <f>IF($DH86="","",IF($U86="","",基礎控除!H8))</f>
        <v/>
      </c>
      <c r="AC86" s="317"/>
      <c r="AD86" s="317"/>
      <c r="AE86" s="317"/>
      <c r="AF86" s="317"/>
      <c r="AG86" s="317"/>
      <c r="AH86" s="317"/>
      <c r="AI86" s="317" t="str">
        <f t="shared" si="111"/>
        <v/>
      </c>
      <c r="AJ86" s="317"/>
      <c r="AK86" s="317"/>
      <c r="AL86" s="317"/>
      <c r="AM86" s="317"/>
      <c r="AN86" s="317"/>
      <c r="AO86" s="317"/>
      <c r="AP86" s="120" t="str">
        <f t="shared" si="112"/>
        <v/>
      </c>
      <c r="AQ86" s="121"/>
      <c r="AR86" s="121"/>
      <c r="AS86" s="121"/>
      <c r="AT86" s="121"/>
      <c r="AU86" s="121"/>
      <c r="AV86" s="145"/>
      <c r="AW86" s="120" t="str">
        <f t="shared" si="113"/>
        <v/>
      </c>
      <c r="AX86" s="121"/>
      <c r="AY86" s="121"/>
      <c r="AZ86" s="121"/>
      <c r="BA86" s="121"/>
      <c r="BB86" s="121"/>
      <c r="BC86" s="121"/>
      <c r="BD86" s="122" t="str">
        <f t="shared" si="114"/>
        <v/>
      </c>
      <c r="BE86" s="123"/>
      <c r="BF86" s="123"/>
      <c r="BG86" s="123"/>
      <c r="BH86" s="123"/>
      <c r="BI86" s="123"/>
      <c r="BJ86" s="124"/>
      <c r="BK86" s="337"/>
      <c r="BL86" s="338"/>
      <c r="BM86" s="338"/>
      <c r="BN86" s="338"/>
      <c r="BO86" s="338"/>
      <c r="BP86" s="338"/>
      <c r="BQ86" s="339"/>
      <c r="BR86" s="120" t="str">
        <f t="shared" si="115"/>
        <v/>
      </c>
      <c r="BS86" s="121"/>
      <c r="BT86" s="121"/>
      <c r="BU86" s="121"/>
      <c r="BV86" s="121"/>
      <c r="BW86" s="121"/>
      <c r="BX86" s="145"/>
      <c r="BY86" s="337"/>
      <c r="BZ86" s="338"/>
      <c r="CA86" s="338"/>
      <c r="CB86" s="338"/>
      <c r="CC86" s="338"/>
      <c r="CD86" s="338"/>
      <c r="CE86" s="339"/>
      <c r="CF86" s="120" t="str">
        <f t="shared" si="116"/>
        <v/>
      </c>
      <c r="CG86" s="121"/>
      <c r="CH86" s="121"/>
      <c r="CI86" s="121"/>
      <c r="CJ86" s="121"/>
      <c r="CK86" s="121"/>
      <c r="CL86" s="145"/>
      <c r="CM86" s="120" t="str">
        <f t="shared" si="117"/>
        <v/>
      </c>
      <c r="CN86" s="121"/>
      <c r="CO86" s="121"/>
      <c r="CP86" s="121"/>
      <c r="CQ86" s="121"/>
      <c r="CR86" s="121"/>
      <c r="CS86" s="121"/>
      <c r="CT86" s="122" t="str">
        <f t="shared" si="118"/>
        <v/>
      </c>
      <c r="CU86" s="123"/>
      <c r="CV86" s="123"/>
      <c r="CW86" s="123"/>
      <c r="CX86" s="123"/>
      <c r="CY86" s="123"/>
      <c r="CZ86" s="124"/>
      <c r="DA86" s="337"/>
      <c r="DB86" s="338"/>
      <c r="DC86" s="338"/>
      <c r="DD86" s="338"/>
      <c r="DE86" s="338"/>
      <c r="DF86" s="338"/>
      <c r="DG86" s="339"/>
      <c r="DH86" s="125" t="str">
        <f t="shared" si="122"/>
        <v/>
      </c>
      <c r="DI86" s="125"/>
      <c r="DJ86" s="125"/>
      <c r="DK86" s="125"/>
      <c r="DL86" s="346"/>
      <c r="DM86" s="347"/>
      <c r="DN86" s="347"/>
      <c r="DO86" s="348"/>
      <c r="DP86" s="120" t="str">
        <f t="shared" si="119"/>
        <v/>
      </c>
      <c r="DQ86" s="121"/>
      <c r="DR86" s="121"/>
      <c r="DS86" s="121"/>
      <c r="DT86" s="121"/>
      <c r="DU86" s="121"/>
      <c r="DV86" s="145"/>
      <c r="DW86" s="120" t="str">
        <f t="shared" si="120"/>
        <v/>
      </c>
      <c r="DX86" s="121"/>
      <c r="DY86" s="121"/>
      <c r="DZ86" s="121"/>
      <c r="EA86" s="121"/>
      <c r="EB86" s="121"/>
      <c r="EC86" s="145"/>
      <c r="ED86" s="337"/>
      <c r="EE86" s="338"/>
      <c r="EF86" s="338"/>
      <c r="EG86" s="338"/>
      <c r="EH86" s="338"/>
      <c r="EI86" s="338"/>
      <c r="EJ86" s="339"/>
      <c r="EK86" s="6"/>
      <c r="EL86" s="6"/>
      <c r="EM86" s="6"/>
      <c r="EN86" s="6"/>
      <c r="EO86" s="6"/>
      <c r="EP86" s="6"/>
      <c r="ET86" s="213" t="str">
        <f t="shared" si="123"/>
        <v/>
      </c>
      <c r="EU86" s="214"/>
      <c r="EV86" s="215"/>
      <c r="EW86" s="213" t="str">
        <f t="shared" si="124"/>
        <v/>
      </c>
      <c r="EX86" s="214"/>
      <c r="EY86" s="215"/>
      <c r="EZ86" s="213" t="str">
        <f t="shared" si="125"/>
        <v/>
      </c>
      <c r="FA86" s="214"/>
      <c r="FB86" s="215"/>
      <c r="FC86" s="213" t="str">
        <f t="shared" si="126"/>
        <v/>
      </c>
      <c r="FD86" s="214"/>
      <c r="FE86" s="215"/>
      <c r="FF86" s="213" t="str">
        <f t="shared" si="127"/>
        <v/>
      </c>
      <c r="FG86" s="214"/>
      <c r="FH86" s="215"/>
      <c r="FI86" s="213" t="str">
        <f t="shared" si="128"/>
        <v/>
      </c>
      <c r="FJ86" s="214"/>
      <c r="FK86" s="215"/>
      <c r="FL86" s="213" t="str">
        <f t="shared" si="129"/>
        <v/>
      </c>
      <c r="FM86" s="214"/>
      <c r="FN86" s="215"/>
      <c r="FO86" s="213" t="str">
        <f t="shared" si="130"/>
        <v/>
      </c>
      <c r="FP86" s="214"/>
      <c r="FQ86" s="215"/>
      <c r="FR86" s="213" t="str">
        <f t="shared" si="131"/>
        <v/>
      </c>
      <c r="FS86" s="214"/>
      <c r="FT86" s="215"/>
      <c r="FU86" s="213" t="str">
        <f t="shared" si="132"/>
        <v/>
      </c>
      <c r="FV86" s="214"/>
      <c r="FW86" s="215"/>
      <c r="FX86" s="213" t="str">
        <f t="shared" si="133"/>
        <v/>
      </c>
      <c r="FY86" s="214"/>
      <c r="FZ86" s="215"/>
      <c r="GA86" s="213" t="str">
        <f t="shared" si="134"/>
        <v/>
      </c>
      <c r="GB86" s="214"/>
      <c r="GC86" s="215"/>
      <c r="GD86" s="170" t="str">
        <f t="shared" si="135"/>
        <v/>
      </c>
      <c r="GE86" s="170"/>
      <c r="GF86" s="170"/>
      <c r="GG86" s="170"/>
      <c r="GH86" s="355" t="str">
        <f t="shared" si="121"/>
        <v/>
      </c>
      <c r="GI86" s="356"/>
      <c r="GJ86" s="356"/>
      <c r="GK86" s="356"/>
      <c r="GL86" s="356"/>
      <c r="GM86" s="356"/>
      <c r="GN86" s="356"/>
      <c r="GO86" s="356"/>
      <c r="GP86" s="356"/>
      <c r="GQ86" s="356"/>
      <c r="GR86" s="356"/>
      <c r="GS86" s="356"/>
      <c r="GT86" s="356"/>
      <c r="GU86" s="356"/>
      <c r="GV86" s="356"/>
      <c r="GW86" s="356"/>
      <c r="GX86" s="356"/>
      <c r="GY86" s="356"/>
      <c r="GZ86" s="356"/>
      <c r="HA86" s="356"/>
      <c r="HB86" s="356"/>
      <c r="HC86" s="356"/>
      <c r="HD86" s="356"/>
      <c r="HE86" s="356"/>
      <c r="HF86" s="357"/>
    </row>
    <row r="87" spans="2:214" ht="21" hidden="1" customHeight="1" x14ac:dyDescent="0.15">
      <c r="B87" s="352">
        <v>7</v>
      </c>
      <c r="C87" s="353"/>
      <c r="D87" s="315" t="str">
        <f t="shared" si="107"/>
        <v/>
      </c>
      <c r="E87" s="315"/>
      <c r="F87" s="315"/>
      <c r="G87" s="315"/>
      <c r="H87" s="315"/>
      <c r="I87" s="315"/>
      <c r="J87" s="315"/>
      <c r="K87" s="316" t="str">
        <f t="shared" si="108"/>
        <v/>
      </c>
      <c r="L87" s="316"/>
      <c r="M87" s="316"/>
      <c r="N87" s="316"/>
      <c r="O87" s="316"/>
      <c r="P87" s="316"/>
      <c r="Q87" s="316"/>
      <c r="R87" s="125" t="str">
        <f t="shared" si="109"/>
        <v/>
      </c>
      <c r="S87" s="125"/>
      <c r="T87" s="125"/>
      <c r="U87" s="317" t="str">
        <f t="shared" si="110"/>
        <v/>
      </c>
      <c r="V87" s="317"/>
      <c r="W87" s="317"/>
      <c r="X87" s="317"/>
      <c r="Y87" s="317"/>
      <c r="Z87" s="317"/>
      <c r="AA87" s="317"/>
      <c r="AB87" s="317" t="str">
        <f>IF($DH87="","",IF($U87="","",基礎控除!H9))</f>
        <v/>
      </c>
      <c r="AC87" s="317"/>
      <c r="AD87" s="317"/>
      <c r="AE87" s="317"/>
      <c r="AF87" s="317"/>
      <c r="AG87" s="317"/>
      <c r="AH87" s="317"/>
      <c r="AI87" s="317" t="str">
        <f t="shared" si="111"/>
        <v/>
      </c>
      <c r="AJ87" s="317"/>
      <c r="AK87" s="317"/>
      <c r="AL87" s="317"/>
      <c r="AM87" s="317"/>
      <c r="AN87" s="317"/>
      <c r="AO87" s="317"/>
      <c r="AP87" s="120" t="str">
        <f t="shared" si="112"/>
        <v/>
      </c>
      <c r="AQ87" s="121"/>
      <c r="AR87" s="121"/>
      <c r="AS87" s="121"/>
      <c r="AT87" s="121"/>
      <c r="AU87" s="121"/>
      <c r="AV87" s="145"/>
      <c r="AW87" s="120" t="str">
        <f t="shared" si="113"/>
        <v/>
      </c>
      <c r="AX87" s="121"/>
      <c r="AY87" s="121"/>
      <c r="AZ87" s="121"/>
      <c r="BA87" s="121"/>
      <c r="BB87" s="121"/>
      <c r="BC87" s="121"/>
      <c r="BD87" s="122" t="str">
        <f t="shared" si="114"/>
        <v/>
      </c>
      <c r="BE87" s="123"/>
      <c r="BF87" s="123"/>
      <c r="BG87" s="123"/>
      <c r="BH87" s="123"/>
      <c r="BI87" s="123"/>
      <c r="BJ87" s="124"/>
      <c r="BK87" s="337"/>
      <c r="BL87" s="338"/>
      <c r="BM87" s="338"/>
      <c r="BN87" s="338"/>
      <c r="BO87" s="338"/>
      <c r="BP87" s="338"/>
      <c r="BQ87" s="339"/>
      <c r="BR87" s="120" t="str">
        <f t="shared" si="115"/>
        <v/>
      </c>
      <c r="BS87" s="121"/>
      <c r="BT87" s="121"/>
      <c r="BU87" s="121"/>
      <c r="BV87" s="121"/>
      <c r="BW87" s="121"/>
      <c r="BX87" s="145"/>
      <c r="BY87" s="337"/>
      <c r="BZ87" s="338"/>
      <c r="CA87" s="338"/>
      <c r="CB87" s="338"/>
      <c r="CC87" s="338"/>
      <c r="CD87" s="338"/>
      <c r="CE87" s="339"/>
      <c r="CF87" s="120" t="str">
        <f t="shared" si="116"/>
        <v/>
      </c>
      <c r="CG87" s="121"/>
      <c r="CH87" s="121"/>
      <c r="CI87" s="121"/>
      <c r="CJ87" s="121"/>
      <c r="CK87" s="121"/>
      <c r="CL87" s="145"/>
      <c r="CM87" s="120" t="str">
        <f t="shared" si="117"/>
        <v/>
      </c>
      <c r="CN87" s="121"/>
      <c r="CO87" s="121"/>
      <c r="CP87" s="121"/>
      <c r="CQ87" s="121"/>
      <c r="CR87" s="121"/>
      <c r="CS87" s="121"/>
      <c r="CT87" s="122" t="str">
        <f t="shared" si="118"/>
        <v/>
      </c>
      <c r="CU87" s="123"/>
      <c r="CV87" s="123"/>
      <c r="CW87" s="123"/>
      <c r="CX87" s="123"/>
      <c r="CY87" s="123"/>
      <c r="CZ87" s="124"/>
      <c r="DA87" s="337"/>
      <c r="DB87" s="338"/>
      <c r="DC87" s="338"/>
      <c r="DD87" s="338"/>
      <c r="DE87" s="338"/>
      <c r="DF87" s="338"/>
      <c r="DG87" s="339"/>
      <c r="DH87" s="125" t="str">
        <f t="shared" si="122"/>
        <v/>
      </c>
      <c r="DI87" s="125"/>
      <c r="DJ87" s="125"/>
      <c r="DK87" s="125"/>
      <c r="DL87" s="346"/>
      <c r="DM87" s="347"/>
      <c r="DN87" s="347"/>
      <c r="DO87" s="348"/>
      <c r="DP87" s="120" t="str">
        <f t="shared" si="119"/>
        <v/>
      </c>
      <c r="DQ87" s="121"/>
      <c r="DR87" s="121"/>
      <c r="DS87" s="121"/>
      <c r="DT87" s="121"/>
      <c r="DU87" s="121"/>
      <c r="DV87" s="145"/>
      <c r="DW87" s="120" t="str">
        <f t="shared" si="120"/>
        <v/>
      </c>
      <c r="DX87" s="121"/>
      <c r="DY87" s="121"/>
      <c r="DZ87" s="121"/>
      <c r="EA87" s="121"/>
      <c r="EB87" s="121"/>
      <c r="EC87" s="145"/>
      <c r="ED87" s="337"/>
      <c r="EE87" s="338"/>
      <c r="EF87" s="338"/>
      <c r="EG87" s="338"/>
      <c r="EH87" s="338"/>
      <c r="EI87" s="338"/>
      <c r="EJ87" s="339"/>
      <c r="EK87" s="6"/>
      <c r="EL87" s="6"/>
      <c r="EM87" s="6"/>
      <c r="EN87" s="6"/>
      <c r="EO87" s="6"/>
      <c r="EP87" s="6"/>
      <c r="ET87" s="213" t="str">
        <f t="shared" si="123"/>
        <v/>
      </c>
      <c r="EU87" s="214"/>
      <c r="EV87" s="215"/>
      <c r="EW87" s="213" t="str">
        <f t="shared" si="124"/>
        <v/>
      </c>
      <c r="EX87" s="214"/>
      <c r="EY87" s="215"/>
      <c r="EZ87" s="213" t="str">
        <f t="shared" si="125"/>
        <v/>
      </c>
      <c r="FA87" s="214"/>
      <c r="FB87" s="215"/>
      <c r="FC87" s="213" t="str">
        <f t="shared" si="126"/>
        <v/>
      </c>
      <c r="FD87" s="214"/>
      <c r="FE87" s="215"/>
      <c r="FF87" s="213" t="str">
        <f t="shared" si="127"/>
        <v/>
      </c>
      <c r="FG87" s="214"/>
      <c r="FH87" s="215"/>
      <c r="FI87" s="213" t="str">
        <f t="shared" si="128"/>
        <v/>
      </c>
      <c r="FJ87" s="214"/>
      <c r="FK87" s="215"/>
      <c r="FL87" s="213" t="str">
        <f t="shared" si="129"/>
        <v/>
      </c>
      <c r="FM87" s="214"/>
      <c r="FN87" s="215"/>
      <c r="FO87" s="213" t="str">
        <f t="shared" si="130"/>
        <v/>
      </c>
      <c r="FP87" s="214"/>
      <c r="FQ87" s="215"/>
      <c r="FR87" s="213" t="str">
        <f t="shared" si="131"/>
        <v/>
      </c>
      <c r="FS87" s="214"/>
      <c r="FT87" s="215"/>
      <c r="FU87" s="213" t="str">
        <f t="shared" si="132"/>
        <v/>
      </c>
      <c r="FV87" s="214"/>
      <c r="FW87" s="215"/>
      <c r="FX87" s="213" t="str">
        <f t="shared" si="133"/>
        <v/>
      </c>
      <c r="FY87" s="214"/>
      <c r="FZ87" s="215"/>
      <c r="GA87" s="213" t="str">
        <f t="shared" si="134"/>
        <v/>
      </c>
      <c r="GB87" s="214"/>
      <c r="GC87" s="215"/>
      <c r="GD87" s="170" t="str">
        <f t="shared" si="135"/>
        <v/>
      </c>
      <c r="GE87" s="170"/>
      <c r="GF87" s="170"/>
      <c r="GG87" s="170"/>
      <c r="GH87" s="355" t="str">
        <f t="shared" si="121"/>
        <v/>
      </c>
      <c r="GI87" s="356"/>
      <c r="GJ87" s="356"/>
      <c r="GK87" s="356"/>
      <c r="GL87" s="356"/>
      <c r="GM87" s="356"/>
      <c r="GN87" s="356"/>
      <c r="GO87" s="356"/>
      <c r="GP87" s="356"/>
      <c r="GQ87" s="356"/>
      <c r="GR87" s="356"/>
      <c r="GS87" s="356"/>
      <c r="GT87" s="356"/>
      <c r="GU87" s="356"/>
      <c r="GV87" s="356"/>
      <c r="GW87" s="356"/>
      <c r="GX87" s="356"/>
      <c r="GY87" s="356"/>
      <c r="GZ87" s="356"/>
      <c r="HA87" s="356"/>
      <c r="HB87" s="356"/>
      <c r="HC87" s="356"/>
      <c r="HD87" s="356"/>
      <c r="HE87" s="356"/>
      <c r="HF87" s="357"/>
    </row>
    <row r="88" spans="2:214" ht="21" hidden="1" customHeight="1" x14ac:dyDescent="0.15">
      <c r="B88" s="352">
        <v>8</v>
      </c>
      <c r="C88" s="353"/>
      <c r="D88" s="315" t="str">
        <f t="shared" si="107"/>
        <v/>
      </c>
      <c r="E88" s="315"/>
      <c r="F88" s="315"/>
      <c r="G88" s="315"/>
      <c r="H88" s="315"/>
      <c r="I88" s="315"/>
      <c r="J88" s="315"/>
      <c r="K88" s="316" t="str">
        <f t="shared" si="108"/>
        <v/>
      </c>
      <c r="L88" s="316"/>
      <c r="M88" s="316"/>
      <c r="N88" s="316"/>
      <c r="O88" s="316"/>
      <c r="P88" s="316"/>
      <c r="Q88" s="316"/>
      <c r="R88" s="125" t="str">
        <f t="shared" si="109"/>
        <v/>
      </c>
      <c r="S88" s="125"/>
      <c r="T88" s="125"/>
      <c r="U88" s="317" t="str">
        <f t="shared" si="110"/>
        <v/>
      </c>
      <c r="V88" s="317"/>
      <c r="W88" s="317"/>
      <c r="X88" s="317"/>
      <c r="Y88" s="317"/>
      <c r="Z88" s="317"/>
      <c r="AA88" s="317"/>
      <c r="AB88" s="317" t="str">
        <f>IF($DH88="","",IF($U88="","",基礎控除!H10))</f>
        <v/>
      </c>
      <c r="AC88" s="317"/>
      <c r="AD88" s="317"/>
      <c r="AE88" s="317"/>
      <c r="AF88" s="317"/>
      <c r="AG88" s="317"/>
      <c r="AH88" s="317"/>
      <c r="AI88" s="317" t="str">
        <f t="shared" si="111"/>
        <v/>
      </c>
      <c r="AJ88" s="317"/>
      <c r="AK88" s="317"/>
      <c r="AL88" s="317"/>
      <c r="AM88" s="317"/>
      <c r="AN88" s="317"/>
      <c r="AO88" s="317"/>
      <c r="AP88" s="120" t="str">
        <f t="shared" si="112"/>
        <v/>
      </c>
      <c r="AQ88" s="121"/>
      <c r="AR88" s="121"/>
      <c r="AS88" s="121"/>
      <c r="AT88" s="121"/>
      <c r="AU88" s="121"/>
      <c r="AV88" s="145"/>
      <c r="AW88" s="120" t="str">
        <f t="shared" si="113"/>
        <v/>
      </c>
      <c r="AX88" s="121"/>
      <c r="AY88" s="121"/>
      <c r="AZ88" s="121"/>
      <c r="BA88" s="121"/>
      <c r="BB88" s="121"/>
      <c r="BC88" s="121"/>
      <c r="BD88" s="122" t="str">
        <f t="shared" si="114"/>
        <v/>
      </c>
      <c r="BE88" s="123"/>
      <c r="BF88" s="123"/>
      <c r="BG88" s="123"/>
      <c r="BH88" s="123"/>
      <c r="BI88" s="123"/>
      <c r="BJ88" s="124"/>
      <c r="BK88" s="337"/>
      <c r="BL88" s="338"/>
      <c r="BM88" s="338"/>
      <c r="BN88" s="338"/>
      <c r="BO88" s="338"/>
      <c r="BP88" s="338"/>
      <c r="BQ88" s="339"/>
      <c r="BR88" s="120" t="str">
        <f t="shared" si="115"/>
        <v/>
      </c>
      <c r="BS88" s="121"/>
      <c r="BT88" s="121"/>
      <c r="BU88" s="121"/>
      <c r="BV88" s="121"/>
      <c r="BW88" s="121"/>
      <c r="BX88" s="145"/>
      <c r="BY88" s="337"/>
      <c r="BZ88" s="338"/>
      <c r="CA88" s="338"/>
      <c r="CB88" s="338"/>
      <c r="CC88" s="338"/>
      <c r="CD88" s="338"/>
      <c r="CE88" s="339"/>
      <c r="CF88" s="120" t="str">
        <f t="shared" si="116"/>
        <v/>
      </c>
      <c r="CG88" s="121"/>
      <c r="CH88" s="121"/>
      <c r="CI88" s="121"/>
      <c r="CJ88" s="121"/>
      <c r="CK88" s="121"/>
      <c r="CL88" s="145"/>
      <c r="CM88" s="120" t="str">
        <f t="shared" si="117"/>
        <v/>
      </c>
      <c r="CN88" s="121"/>
      <c r="CO88" s="121"/>
      <c r="CP88" s="121"/>
      <c r="CQ88" s="121"/>
      <c r="CR88" s="121"/>
      <c r="CS88" s="121"/>
      <c r="CT88" s="122" t="str">
        <f t="shared" si="118"/>
        <v/>
      </c>
      <c r="CU88" s="123"/>
      <c r="CV88" s="123"/>
      <c r="CW88" s="123"/>
      <c r="CX88" s="123"/>
      <c r="CY88" s="123"/>
      <c r="CZ88" s="124"/>
      <c r="DA88" s="337"/>
      <c r="DB88" s="338"/>
      <c r="DC88" s="338"/>
      <c r="DD88" s="338"/>
      <c r="DE88" s="338"/>
      <c r="DF88" s="338"/>
      <c r="DG88" s="339"/>
      <c r="DH88" s="125" t="str">
        <f t="shared" si="122"/>
        <v/>
      </c>
      <c r="DI88" s="125"/>
      <c r="DJ88" s="125"/>
      <c r="DK88" s="125"/>
      <c r="DL88" s="346"/>
      <c r="DM88" s="347"/>
      <c r="DN88" s="347"/>
      <c r="DO88" s="348"/>
      <c r="DP88" s="120" t="str">
        <f t="shared" si="119"/>
        <v/>
      </c>
      <c r="DQ88" s="121"/>
      <c r="DR88" s="121"/>
      <c r="DS88" s="121"/>
      <c r="DT88" s="121"/>
      <c r="DU88" s="121"/>
      <c r="DV88" s="145"/>
      <c r="DW88" s="120" t="str">
        <f t="shared" si="120"/>
        <v/>
      </c>
      <c r="DX88" s="121"/>
      <c r="DY88" s="121"/>
      <c r="DZ88" s="121"/>
      <c r="EA88" s="121"/>
      <c r="EB88" s="121"/>
      <c r="EC88" s="145"/>
      <c r="ED88" s="337"/>
      <c r="EE88" s="338"/>
      <c r="EF88" s="338"/>
      <c r="EG88" s="338"/>
      <c r="EH88" s="338"/>
      <c r="EI88" s="338"/>
      <c r="EJ88" s="339"/>
      <c r="EK88" s="6"/>
      <c r="EL88" s="6"/>
      <c r="EM88" s="6"/>
      <c r="EN88" s="6"/>
      <c r="EO88" s="6"/>
      <c r="EP88" s="6"/>
      <c r="ET88" s="213" t="str">
        <f t="shared" si="123"/>
        <v/>
      </c>
      <c r="EU88" s="214"/>
      <c r="EV88" s="215"/>
      <c r="EW88" s="213" t="str">
        <f t="shared" si="124"/>
        <v/>
      </c>
      <c r="EX88" s="214"/>
      <c r="EY88" s="215"/>
      <c r="EZ88" s="213" t="str">
        <f t="shared" si="125"/>
        <v/>
      </c>
      <c r="FA88" s="214"/>
      <c r="FB88" s="215"/>
      <c r="FC88" s="213" t="str">
        <f t="shared" si="126"/>
        <v/>
      </c>
      <c r="FD88" s="214"/>
      <c r="FE88" s="215"/>
      <c r="FF88" s="213" t="str">
        <f t="shared" si="127"/>
        <v/>
      </c>
      <c r="FG88" s="214"/>
      <c r="FH88" s="215"/>
      <c r="FI88" s="213" t="str">
        <f t="shared" si="128"/>
        <v/>
      </c>
      <c r="FJ88" s="214"/>
      <c r="FK88" s="215"/>
      <c r="FL88" s="213" t="str">
        <f t="shared" si="129"/>
        <v/>
      </c>
      <c r="FM88" s="214"/>
      <c r="FN88" s="215"/>
      <c r="FO88" s="213" t="str">
        <f t="shared" si="130"/>
        <v/>
      </c>
      <c r="FP88" s="214"/>
      <c r="FQ88" s="215"/>
      <c r="FR88" s="213" t="str">
        <f t="shared" si="131"/>
        <v/>
      </c>
      <c r="FS88" s="214"/>
      <c r="FT88" s="215"/>
      <c r="FU88" s="213" t="str">
        <f t="shared" si="132"/>
        <v/>
      </c>
      <c r="FV88" s="214"/>
      <c r="FW88" s="215"/>
      <c r="FX88" s="213" t="str">
        <f t="shared" si="133"/>
        <v/>
      </c>
      <c r="FY88" s="214"/>
      <c r="FZ88" s="215"/>
      <c r="GA88" s="213" t="str">
        <f t="shared" si="134"/>
        <v/>
      </c>
      <c r="GB88" s="214"/>
      <c r="GC88" s="215"/>
      <c r="GD88" s="170" t="str">
        <f t="shared" si="135"/>
        <v/>
      </c>
      <c r="GE88" s="170"/>
      <c r="GF88" s="170"/>
      <c r="GG88" s="170"/>
      <c r="GH88" s="355" t="str">
        <f t="shared" si="121"/>
        <v/>
      </c>
      <c r="GI88" s="356"/>
      <c r="GJ88" s="356"/>
      <c r="GK88" s="356"/>
      <c r="GL88" s="356"/>
      <c r="GM88" s="356"/>
      <c r="GN88" s="356"/>
      <c r="GO88" s="356"/>
      <c r="GP88" s="356"/>
      <c r="GQ88" s="356"/>
      <c r="GR88" s="356"/>
      <c r="GS88" s="356"/>
      <c r="GT88" s="356"/>
      <c r="GU88" s="356"/>
      <c r="GV88" s="356"/>
      <c r="GW88" s="356"/>
      <c r="GX88" s="356"/>
      <c r="GY88" s="356"/>
      <c r="GZ88" s="356"/>
      <c r="HA88" s="356"/>
      <c r="HB88" s="356"/>
      <c r="HC88" s="356"/>
      <c r="HD88" s="356"/>
      <c r="HE88" s="356"/>
      <c r="HF88" s="357"/>
    </row>
    <row r="89" spans="2:214" ht="21" hidden="1" customHeight="1" x14ac:dyDescent="0.15">
      <c r="B89" s="352">
        <v>9</v>
      </c>
      <c r="C89" s="353"/>
      <c r="D89" s="315" t="str">
        <f t="shared" si="107"/>
        <v/>
      </c>
      <c r="E89" s="315"/>
      <c r="F89" s="315"/>
      <c r="G89" s="315"/>
      <c r="H89" s="315"/>
      <c r="I89" s="315"/>
      <c r="J89" s="315"/>
      <c r="K89" s="316" t="str">
        <f t="shared" si="108"/>
        <v/>
      </c>
      <c r="L89" s="316"/>
      <c r="M89" s="316"/>
      <c r="N89" s="316"/>
      <c r="O89" s="316"/>
      <c r="P89" s="316"/>
      <c r="Q89" s="316"/>
      <c r="R89" s="125" t="str">
        <f t="shared" si="109"/>
        <v/>
      </c>
      <c r="S89" s="125"/>
      <c r="T89" s="125"/>
      <c r="U89" s="317" t="str">
        <f t="shared" si="110"/>
        <v/>
      </c>
      <c r="V89" s="317"/>
      <c r="W89" s="317"/>
      <c r="X89" s="317"/>
      <c r="Y89" s="317"/>
      <c r="Z89" s="317"/>
      <c r="AA89" s="317"/>
      <c r="AB89" s="317" t="str">
        <f>IF($DH89="","",IF($U89="","",基礎控除!H11))</f>
        <v/>
      </c>
      <c r="AC89" s="317"/>
      <c r="AD89" s="317"/>
      <c r="AE89" s="317"/>
      <c r="AF89" s="317"/>
      <c r="AG89" s="317"/>
      <c r="AH89" s="317"/>
      <c r="AI89" s="317" t="str">
        <f t="shared" si="111"/>
        <v/>
      </c>
      <c r="AJ89" s="317"/>
      <c r="AK89" s="317"/>
      <c r="AL89" s="317"/>
      <c r="AM89" s="317"/>
      <c r="AN89" s="317"/>
      <c r="AO89" s="317"/>
      <c r="AP89" s="120" t="str">
        <f t="shared" si="112"/>
        <v/>
      </c>
      <c r="AQ89" s="121"/>
      <c r="AR89" s="121"/>
      <c r="AS89" s="121"/>
      <c r="AT89" s="121"/>
      <c r="AU89" s="121"/>
      <c r="AV89" s="145"/>
      <c r="AW89" s="120" t="str">
        <f t="shared" si="113"/>
        <v/>
      </c>
      <c r="AX89" s="121"/>
      <c r="AY89" s="121"/>
      <c r="AZ89" s="121"/>
      <c r="BA89" s="121"/>
      <c r="BB89" s="121"/>
      <c r="BC89" s="121"/>
      <c r="BD89" s="122" t="str">
        <f t="shared" si="114"/>
        <v/>
      </c>
      <c r="BE89" s="123"/>
      <c r="BF89" s="123"/>
      <c r="BG89" s="123"/>
      <c r="BH89" s="123"/>
      <c r="BI89" s="123"/>
      <c r="BJ89" s="124"/>
      <c r="BK89" s="337"/>
      <c r="BL89" s="338"/>
      <c r="BM89" s="338"/>
      <c r="BN89" s="338"/>
      <c r="BO89" s="338"/>
      <c r="BP89" s="338"/>
      <c r="BQ89" s="339"/>
      <c r="BR89" s="120" t="str">
        <f t="shared" si="115"/>
        <v/>
      </c>
      <c r="BS89" s="121"/>
      <c r="BT89" s="121"/>
      <c r="BU89" s="121"/>
      <c r="BV89" s="121"/>
      <c r="BW89" s="121"/>
      <c r="BX89" s="145"/>
      <c r="BY89" s="337"/>
      <c r="BZ89" s="338"/>
      <c r="CA89" s="338"/>
      <c r="CB89" s="338"/>
      <c r="CC89" s="338"/>
      <c r="CD89" s="338"/>
      <c r="CE89" s="339"/>
      <c r="CF89" s="120" t="str">
        <f t="shared" si="116"/>
        <v/>
      </c>
      <c r="CG89" s="121"/>
      <c r="CH89" s="121"/>
      <c r="CI89" s="121"/>
      <c r="CJ89" s="121"/>
      <c r="CK89" s="121"/>
      <c r="CL89" s="145"/>
      <c r="CM89" s="120" t="str">
        <f t="shared" si="117"/>
        <v/>
      </c>
      <c r="CN89" s="121"/>
      <c r="CO89" s="121"/>
      <c r="CP89" s="121"/>
      <c r="CQ89" s="121"/>
      <c r="CR89" s="121"/>
      <c r="CS89" s="121"/>
      <c r="CT89" s="122" t="str">
        <f t="shared" si="118"/>
        <v/>
      </c>
      <c r="CU89" s="123"/>
      <c r="CV89" s="123"/>
      <c r="CW89" s="123"/>
      <c r="CX89" s="123"/>
      <c r="CY89" s="123"/>
      <c r="CZ89" s="124"/>
      <c r="DA89" s="337"/>
      <c r="DB89" s="338"/>
      <c r="DC89" s="338"/>
      <c r="DD89" s="338"/>
      <c r="DE89" s="338"/>
      <c r="DF89" s="338"/>
      <c r="DG89" s="339"/>
      <c r="DH89" s="125" t="str">
        <f t="shared" si="122"/>
        <v/>
      </c>
      <c r="DI89" s="125"/>
      <c r="DJ89" s="125"/>
      <c r="DK89" s="125"/>
      <c r="DL89" s="346"/>
      <c r="DM89" s="347"/>
      <c r="DN89" s="347"/>
      <c r="DO89" s="348"/>
      <c r="DP89" s="120" t="str">
        <f t="shared" si="119"/>
        <v/>
      </c>
      <c r="DQ89" s="121"/>
      <c r="DR89" s="121"/>
      <c r="DS89" s="121"/>
      <c r="DT89" s="121"/>
      <c r="DU89" s="121"/>
      <c r="DV89" s="145"/>
      <c r="DW89" s="120" t="str">
        <f t="shared" si="120"/>
        <v/>
      </c>
      <c r="DX89" s="121"/>
      <c r="DY89" s="121"/>
      <c r="DZ89" s="121"/>
      <c r="EA89" s="121"/>
      <c r="EB89" s="121"/>
      <c r="EC89" s="145"/>
      <c r="ED89" s="337"/>
      <c r="EE89" s="338"/>
      <c r="EF89" s="338"/>
      <c r="EG89" s="338"/>
      <c r="EH89" s="338"/>
      <c r="EI89" s="338"/>
      <c r="EJ89" s="339"/>
      <c r="EK89" s="6"/>
      <c r="EL89" s="6"/>
      <c r="EM89" s="6"/>
      <c r="EN89" s="6"/>
      <c r="EO89" s="6"/>
      <c r="EP89" s="6"/>
      <c r="ET89" s="213" t="str">
        <f t="shared" si="123"/>
        <v/>
      </c>
      <c r="EU89" s="214"/>
      <c r="EV89" s="215"/>
      <c r="EW89" s="213" t="str">
        <f t="shared" si="124"/>
        <v/>
      </c>
      <c r="EX89" s="214"/>
      <c r="EY89" s="215"/>
      <c r="EZ89" s="213" t="str">
        <f t="shared" si="125"/>
        <v/>
      </c>
      <c r="FA89" s="214"/>
      <c r="FB89" s="215"/>
      <c r="FC89" s="213" t="str">
        <f t="shared" si="126"/>
        <v/>
      </c>
      <c r="FD89" s="214"/>
      <c r="FE89" s="215"/>
      <c r="FF89" s="213" t="str">
        <f t="shared" si="127"/>
        <v/>
      </c>
      <c r="FG89" s="214"/>
      <c r="FH89" s="215"/>
      <c r="FI89" s="213" t="str">
        <f t="shared" si="128"/>
        <v/>
      </c>
      <c r="FJ89" s="214"/>
      <c r="FK89" s="215"/>
      <c r="FL89" s="213" t="str">
        <f t="shared" si="129"/>
        <v/>
      </c>
      <c r="FM89" s="214"/>
      <c r="FN89" s="215"/>
      <c r="FO89" s="213" t="str">
        <f t="shared" si="130"/>
        <v/>
      </c>
      <c r="FP89" s="214"/>
      <c r="FQ89" s="215"/>
      <c r="FR89" s="213" t="str">
        <f t="shared" si="131"/>
        <v/>
      </c>
      <c r="FS89" s="214"/>
      <c r="FT89" s="215"/>
      <c r="FU89" s="213" t="str">
        <f t="shared" si="132"/>
        <v/>
      </c>
      <c r="FV89" s="214"/>
      <c r="FW89" s="215"/>
      <c r="FX89" s="213" t="str">
        <f t="shared" si="133"/>
        <v/>
      </c>
      <c r="FY89" s="214"/>
      <c r="FZ89" s="215"/>
      <c r="GA89" s="213" t="str">
        <f t="shared" si="134"/>
        <v/>
      </c>
      <c r="GB89" s="214"/>
      <c r="GC89" s="215"/>
      <c r="GD89" s="170" t="str">
        <f t="shared" si="135"/>
        <v/>
      </c>
      <c r="GE89" s="170"/>
      <c r="GF89" s="170"/>
      <c r="GG89" s="170"/>
      <c r="GH89" s="355" t="str">
        <f t="shared" si="121"/>
        <v/>
      </c>
      <c r="GI89" s="356"/>
      <c r="GJ89" s="356"/>
      <c r="GK89" s="356"/>
      <c r="GL89" s="356"/>
      <c r="GM89" s="356"/>
      <c r="GN89" s="356"/>
      <c r="GO89" s="356"/>
      <c r="GP89" s="356"/>
      <c r="GQ89" s="356"/>
      <c r="GR89" s="356"/>
      <c r="GS89" s="356"/>
      <c r="GT89" s="356"/>
      <c r="GU89" s="356"/>
      <c r="GV89" s="356"/>
      <c r="GW89" s="356"/>
      <c r="GX89" s="356"/>
      <c r="GY89" s="356"/>
      <c r="GZ89" s="356"/>
      <c r="HA89" s="356"/>
      <c r="HB89" s="356"/>
      <c r="HC89" s="356"/>
      <c r="HD89" s="356"/>
      <c r="HE89" s="356"/>
      <c r="HF89" s="357"/>
    </row>
    <row r="90" spans="2:214" ht="21" hidden="1" customHeight="1" x14ac:dyDescent="0.15">
      <c r="B90" s="352">
        <v>10</v>
      </c>
      <c r="C90" s="353"/>
      <c r="D90" s="315" t="str">
        <f t="shared" si="107"/>
        <v/>
      </c>
      <c r="E90" s="315"/>
      <c r="F90" s="315"/>
      <c r="G90" s="315"/>
      <c r="H90" s="315"/>
      <c r="I90" s="315"/>
      <c r="J90" s="315"/>
      <c r="K90" s="316" t="str">
        <f t="shared" si="108"/>
        <v/>
      </c>
      <c r="L90" s="316"/>
      <c r="M90" s="316"/>
      <c r="N90" s="316"/>
      <c r="O90" s="316"/>
      <c r="P90" s="316"/>
      <c r="Q90" s="316"/>
      <c r="R90" s="125" t="str">
        <f t="shared" si="109"/>
        <v/>
      </c>
      <c r="S90" s="125"/>
      <c r="T90" s="125"/>
      <c r="U90" s="317" t="str">
        <f t="shared" si="110"/>
        <v/>
      </c>
      <c r="V90" s="317"/>
      <c r="W90" s="317"/>
      <c r="X90" s="317"/>
      <c r="Y90" s="317"/>
      <c r="Z90" s="317"/>
      <c r="AA90" s="317"/>
      <c r="AB90" s="317" t="str">
        <f>IF($DH90="","",IF($U90="","",基礎控除!H12))</f>
        <v/>
      </c>
      <c r="AC90" s="317"/>
      <c r="AD90" s="317"/>
      <c r="AE90" s="317"/>
      <c r="AF90" s="317"/>
      <c r="AG90" s="317"/>
      <c r="AH90" s="317"/>
      <c r="AI90" s="317" t="str">
        <f t="shared" si="111"/>
        <v/>
      </c>
      <c r="AJ90" s="317"/>
      <c r="AK90" s="317"/>
      <c r="AL90" s="317"/>
      <c r="AM90" s="317"/>
      <c r="AN90" s="317"/>
      <c r="AO90" s="317"/>
      <c r="AP90" s="120" t="str">
        <f t="shared" si="112"/>
        <v/>
      </c>
      <c r="AQ90" s="121"/>
      <c r="AR90" s="121"/>
      <c r="AS90" s="121"/>
      <c r="AT90" s="121"/>
      <c r="AU90" s="121"/>
      <c r="AV90" s="145"/>
      <c r="AW90" s="120" t="str">
        <f t="shared" si="113"/>
        <v/>
      </c>
      <c r="AX90" s="121"/>
      <c r="AY90" s="121"/>
      <c r="AZ90" s="121"/>
      <c r="BA90" s="121"/>
      <c r="BB90" s="121"/>
      <c r="BC90" s="121"/>
      <c r="BD90" s="122" t="str">
        <f t="shared" si="114"/>
        <v/>
      </c>
      <c r="BE90" s="123"/>
      <c r="BF90" s="123"/>
      <c r="BG90" s="123"/>
      <c r="BH90" s="123"/>
      <c r="BI90" s="123"/>
      <c r="BJ90" s="124"/>
      <c r="BK90" s="340"/>
      <c r="BL90" s="341"/>
      <c r="BM90" s="341"/>
      <c r="BN90" s="341"/>
      <c r="BO90" s="341"/>
      <c r="BP90" s="341"/>
      <c r="BQ90" s="342"/>
      <c r="BR90" s="120" t="str">
        <f t="shared" si="115"/>
        <v/>
      </c>
      <c r="BS90" s="121"/>
      <c r="BT90" s="121"/>
      <c r="BU90" s="121"/>
      <c r="BV90" s="121"/>
      <c r="BW90" s="121"/>
      <c r="BX90" s="145"/>
      <c r="BY90" s="340"/>
      <c r="BZ90" s="341"/>
      <c r="CA90" s="341"/>
      <c r="CB90" s="341"/>
      <c r="CC90" s="341"/>
      <c r="CD90" s="341"/>
      <c r="CE90" s="342"/>
      <c r="CF90" s="120" t="str">
        <f t="shared" si="116"/>
        <v/>
      </c>
      <c r="CG90" s="121"/>
      <c r="CH90" s="121"/>
      <c r="CI90" s="121"/>
      <c r="CJ90" s="121"/>
      <c r="CK90" s="121"/>
      <c r="CL90" s="145"/>
      <c r="CM90" s="120" t="str">
        <f t="shared" si="117"/>
        <v/>
      </c>
      <c r="CN90" s="121"/>
      <c r="CO90" s="121"/>
      <c r="CP90" s="121"/>
      <c r="CQ90" s="121"/>
      <c r="CR90" s="121"/>
      <c r="CS90" s="121"/>
      <c r="CT90" s="122" t="str">
        <f t="shared" si="118"/>
        <v/>
      </c>
      <c r="CU90" s="123"/>
      <c r="CV90" s="123"/>
      <c r="CW90" s="123"/>
      <c r="CX90" s="123"/>
      <c r="CY90" s="123"/>
      <c r="CZ90" s="124"/>
      <c r="DA90" s="340"/>
      <c r="DB90" s="341"/>
      <c r="DC90" s="341"/>
      <c r="DD90" s="341"/>
      <c r="DE90" s="341"/>
      <c r="DF90" s="341"/>
      <c r="DG90" s="342"/>
      <c r="DH90" s="125" t="str">
        <f t="shared" si="122"/>
        <v/>
      </c>
      <c r="DI90" s="125"/>
      <c r="DJ90" s="125"/>
      <c r="DK90" s="125"/>
      <c r="DL90" s="349"/>
      <c r="DM90" s="350"/>
      <c r="DN90" s="350"/>
      <c r="DO90" s="351"/>
      <c r="DP90" s="120" t="str">
        <f t="shared" si="119"/>
        <v/>
      </c>
      <c r="DQ90" s="121"/>
      <c r="DR90" s="121"/>
      <c r="DS90" s="121"/>
      <c r="DT90" s="121"/>
      <c r="DU90" s="121"/>
      <c r="DV90" s="145"/>
      <c r="DW90" s="120" t="str">
        <f t="shared" si="120"/>
        <v/>
      </c>
      <c r="DX90" s="121"/>
      <c r="DY90" s="121"/>
      <c r="DZ90" s="121"/>
      <c r="EA90" s="121"/>
      <c r="EB90" s="121"/>
      <c r="EC90" s="145"/>
      <c r="ED90" s="340"/>
      <c r="EE90" s="341"/>
      <c r="EF90" s="341"/>
      <c r="EG90" s="341"/>
      <c r="EH90" s="341"/>
      <c r="EI90" s="341"/>
      <c r="EJ90" s="342"/>
      <c r="EK90" s="6"/>
      <c r="EL90" s="6"/>
      <c r="EM90" s="6"/>
      <c r="EN90" s="6"/>
      <c r="EO90" s="6"/>
      <c r="EP90" s="6"/>
      <c r="ET90" s="213" t="str">
        <f t="shared" si="123"/>
        <v/>
      </c>
      <c r="EU90" s="214"/>
      <c r="EV90" s="215"/>
      <c r="EW90" s="213" t="str">
        <f t="shared" si="124"/>
        <v/>
      </c>
      <c r="EX90" s="214"/>
      <c r="EY90" s="215"/>
      <c r="EZ90" s="213" t="str">
        <f t="shared" si="125"/>
        <v/>
      </c>
      <c r="FA90" s="214"/>
      <c r="FB90" s="215"/>
      <c r="FC90" s="213" t="str">
        <f t="shared" si="126"/>
        <v/>
      </c>
      <c r="FD90" s="214"/>
      <c r="FE90" s="215"/>
      <c r="FF90" s="213" t="str">
        <f t="shared" si="127"/>
        <v/>
      </c>
      <c r="FG90" s="214"/>
      <c r="FH90" s="215"/>
      <c r="FI90" s="213" t="str">
        <f t="shared" si="128"/>
        <v/>
      </c>
      <c r="FJ90" s="214"/>
      <c r="FK90" s="215"/>
      <c r="FL90" s="213" t="str">
        <f t="shared" si="129"/>
        <v/>
      </c>
      <c r="FM90" s="214"/>
      <c r="FN90" s="215"/>
      <c r="FO90" s="213" t="str">
        <f t="shared" si="130"/>
        <v/>
      </c>
      <c r="FP90" s="214"/>
      <c r="FQ90" s="215"/>
      <c r="FR90" s="213" t="str">
        <f t="shared" si="131"/>
        <v/>
      </c>
      <c r="FS90" s="214"/>
      <c r="FT90" s="215"/>
      <c r="FU90" s="213" t="str">
        <f t="shared" si="132"/>
        <v/>
      </c>
      <c r="FV90" s="214"/>
      <c r="FW90" s="215"/>
      <c r="FX90" s="213" t="str">
        <f t="shared" si="133"/>
        <v/>
      </c>
      <c r="FY90" s="214"/>
      <c r="FZ90" s="215"/>
      <c r="GA90" s="213" t="str">
        <f t="shared" si="134"/>
        <v/>
      </c>
      <c r="GB90" s="214"/>
      <c r="GC90" s="215"/>
      <c r="GD90" s="170" t="str">
        <f t="shared" si="135"/>
        <v/>
      </c>
      <c r="GE90" s="170"/>
      <c r="GF90" s="170"/>
      <c r="GG90" s="170"/>
      <c r="GH90" s="355" t="str">
        <f t="shared" si="121"/>
        <v/>
      </c>
      <c r="GI90" s="356"/>
      <c r="GJ90" s="356"/>
      <c r="GK90" s="356"/>
      <c r="GL90" s="356"/>
      <c r="GM90" s="356"/>
      <c r="GN90" s="356"/>
      <c r="GO90" s="356"/>
      <c r="GP90" s="356"/>
      <c r="GQ90" s="356"/>
      <c r="GR90" s="356"/>
      <c r="GS90" s="356"/>
      <c r="GT90" s="356"/>
      <c r="GU90" s="356"/>
      <c r="GV90" s="356"/>
      <c r="GW90" s="356"/>
      <c r="GX90" s="356"/>
      <c r="GY90" s="356"/>
      <c r="GZ90" s="356"/>
      <c r="HA90" s="356"/>
      <c r="HB90" s="356"/>
      <c r="HC90" s="356"/>
      <c r="HD90" s="356"/>
      <c r="HE90" s="356"/>
      <c r="HF90" s="357"/>
    </row>
    <row r="91" spans="2:214" ht="21" hidden="1" customHeight="1" x14ac:dyDescent="0.15">
      <c r="B91" s="32"/>
      <c r="C91" s="32"/>
      <c r="D91" s="321" t="s">
        <v>45</v>
      </c>
      <c r="E91" s="322"/>
      <c r="F91" s="322"/>
      <c r="G91" s="322"/>
      <c r="H91" s="322"/>
      <c r="I91" s="322"/>
      <c r="J91" s="322"/>
      <c r="K91" s="322"/>
      <c r="L91" s="322"/>
      <c r="M91" s="322"/>
      <c r="N91" s="322"/>
      <c r="O91" s="322"/>
      <c r="P91" s="322"/>
      <c r="Q91" s="322"/>
      <c r="R91" s="322"/>
      <c r="S91" s="322"/>
      <c r="T91" s="323"/>
      <c r="U91" s="317">
        <f>SUM(U81:AA90)</f>
        <v>0</v>
      </c>
      <c r="V91" s="317"/>
      <c r="W91" s="317"/>
      <c r="X91" s="317"/>
      <c r="Y91" s="317"/>
      <c r="Z91" s="317"/>
      <c r="AA91" s="317"/>
      <c r="AB91" s="324" t="s">
        <v>82</v>
      </c>
      <c r="AC91" s="325"/>
      <c r="AD91" s="325"/>
      <c r="AE91" s="325"/>
      <c r="AF91" s="325"/>
      <c r="AG91" s="325"/>
      <c r="AH91" s="326"/>
      <c r="AI91" s="317">
        <f>SUM(AI81:AO90)</f>
        <v>0</v>
      </c>
      <c r="AJ91" s="317"/>
      <c r="AK91" s="317"/>
      <c r="AL91" s="317"/>
      <c r="AM91" s="317"/>
      <c r="AN91" s="317"/>
      <c r="AO91" s="317"/>
      <c r="AP91" s="317">
        <f>SUM(AP81:AV90)</f>
        <v>0</v>
      </c>
      <c r="AQ91" s="317"/>
      <c r="AR91" s="317"/>
      <c r="AS91" s="317"/>
      <c r="AT91" s="317"/>
      <c r="AU91" s="317"/>
      <c r="AV91" s="317"/>
      <c r="AW91" s="317">
        <f>SUM(AW81:BC90)</f>
        <v>0</v>
      </c>
      <c r="AX91" s="317"/>
      <c r="AY91" s="317"/>
      <c r="AZ91" s="317"/>
      <c r="BA91" s="317"/>
      <c r="BB91" s="317"/>
      <c r="BC91" s="317"/>
      <c r="BD91" s="317">
        <f>SUM(BD81:BJ90)</f>
        <v>0</v>
      </c>
      <c r="BE91" s="317"/>
      <c r="BF91" s="317"/>
      <c r="BG91" s="317"/>
      <c r="BH91" s="317"/>
      <c r="BI91" s="317"/>
      <c r="BJ91" s="317"/>
      <c r="BK91" s="317"/>
      <c r="BL91" s="317"/>
      <c r="BM91" s="317"/>
      <c r="BN91" s="317"/>
      <c r="BO91" s="317"/>
      <c r="BP91" s="317"/>
      <c r="BQ91" s="317"/>
      <c r="BR91" s="317">
        <f>SUM(BR81:BX90)</f>
        <v>0</v>
      </c>
      <c r="BS91" s="317"/>
      <c r="BT91" s="317"/>
      <c r="BU91" s="317"/>
      <c r="BV91" s="317"/>
      <c r="BW91" s="317"/>
      <c r="BX91" s="317"/>
      <c r="BY91" s="317"/>
      <c r="BZ91" s="317"/>
      <c r="CA91" s="317"/>
      <c r="CB91" s="317"/>
      <c r="CC91" s="317"/>
      <c r="CD91" s="317"/>
      <c r="CE91" s="317"/>
      <c r="CF91" s="317">
        <f>SUM(CF81:CL90)</f>
        <v>0</v>
      </c>
      <c r="CG91" s="317"/>
      <c r="CH91" s="317"/>
      <c r="CI91" s="317"/>
      <c r="CJ91" s="317"/>
      <c r="CK91" s="317"/>
      <c r="CL91" s="317"/>
      <c r="CM91" s="317">
        <f>SUM(CM81:CS90)</f>
        <v>0</v>
      </c>
      <c r="CN91" s="317"/>
      <c r="CO91" s="317"/>
      <c r="CP91" s="317"/>
      <c r="CQ91" s="317"/>
      <c r="CR91" s="317"/>
      <c r="CS91" s="317"/>
      <c r="CT91" s="317">
        <f>SUM(CT81:CZ90)</f>
        <v>0</v>
      </c>
      <c r="CU91" s="317"/>
      <c r="CV91" s="317"/>
      <c r="CW91" s="317"/>
      <c r="CX91" s="317"/>
      <c r="CY91" s="317"/>
      <c r="CZ91" s="317"/>
      <c r="DA91" s="317"/>
      <c r="DB91" s="317"/>
      <c r="DC91" s="317"/>
      <c r="DD91" s="317"/>
      <c r="DE91" s="317"/>
      <c r="DF91" s="317"/>
      <c r="DG91" s="317"/>
      <c r="DH91" s="32"/>
      <c r="DI91" s="32"/>
      <c r="DJ91" s="32"/>
      <c r="DK91" s="32"/>
      <c r="DL91" s="32"/>
      <c r="DM91" s="32"/>
      <c r="DN91" s="32"/>
      <c r="DO91" s="32"/>
      <c r="DP91" s="317">
        <f>SUM(DP81:DV90)</f>
        <v>0</v>
      </c>
      <c r="DQ91" s="317"/>
      <c r="DR91" s="317"/>
      <c r="DS91" s="317"/>
      <c r="DT91" s="317"/>
      <c r="DU91" s="317"/>
      <c r="DV91" s="317"/>
      <c r="DW91" s="317">
        <f>SUM(DW81:EC90)</f>
        <v>0</v>
      </c>
      <c r="DX91" s="317"/>
      <c r="DY91" s="317"/>
      <c r="DZ91" s="317"/>
      <c r="EA91" s="317"/>
      <c r="EB91" s="317"/>
      <c r="EC91" s="317"/>
      <c r="ED91" s="317"/>
      <c r="EE91" s="317"/>
      <c r="EF91" s="317"/>
      <c r="EG91" s="317"/>
      <c r="EH91" s="317"/>
      <c r="EI91" s="317"/>
      <c r="EJ91" s="317"/>
      <c r="EK91" s="7"/>
      <c r="EL91" s="7"/>
      <c r="EM91" s="7"/>
      <c r="EN91" s="7"/>
      <c r="EO91" s="7"/>
      <c r="EP91" s="7"/>
      <c r="ET91" s="167">
        <f>SUMPRODUCT((ET81:ET90="○")*1)</f>
        <v>0</v>
      </c>
      <c r="EU91" s="168"/>
      <c r="EV91" s="169"/>
      <c r="EW91" s="167">
        <f>SUMPRODUCT((EW81:EW90="○")*1)</f>
        <v>0</v>
      </c>
      <c r="EX91" s="168"/>
      <c r="EY91" s="169"/>
      <c r="EZ91" s="167">
        <f>SUMPRODUCT((EZ81:EZ90="○")*1)</f>
        <v>0</v>
      </c>
      <c r="FA91" s="168"/>
      <c r="FB91" s="169"/>
      <c r="FC91" s="167">
        <f>SUMPRODUCT((FC81:FC90="○")*1)</f>
        <v>0</v>
      </c>
      <c r="FD91" s="168"/>
      <c r="FE91" s="169"/>
      <c r="FF91" s="167">
        <f>SUMPRODUCT((FF81:FF90="○")*1)</f>
        <v>0</v>
      </c>
      <c r="FG91" s="168"/>
      <c r="FH91" s="169"/>
      <c r="FI91" s="167">
        <f>SUMPRODUCT((FI81:FI90="○")*1)</f>
        <v>0</v>
      </c>
      <c r="FJ91" s="168"/>
      <c r="FK91" s="169"/>
      <c r="FL91" s="167">
        <f>SUMPRODUCT((FL81:FL90="○")*1)</f>
        <v>0</v>
      </c>
      <c r="FM91" s="168"/>
      <c r="FN91" s="169"/>
      <c r="FO91" s="167">
        <f>SUMPRODUCT((FO81:FO90="○")*1)</f>
        <v>0</v>
      </c>
      <c r="FP91" s="168"/>
      <c r="FQ91" s="169"/>
      <c r="FR91" s="167">
        <f>SUMPRODUCT((FR81:FR90="○")*1)</f>
        <v>0</v>
      </c>
      <c r="FS91" s="168"/>
      <c r="FT91" s="169"/>
      <c r="FU91" s="167">
        <f>SUMPRODUCT((FU81:FU90="○")*1)</f>
        <v>0</v>
      </c>
      <c r="FV91" s="168"/>
      <c r="FW91" s="169"/>
      <c r="FX91" s="167">
        <f>SUMPRODUCT((FX81:FX90="○")*1)</f>
        <v>0</v>
      </c>
      <c r="FY91" s="168"/>
      <c r="FZ91" s="169"/>
      <c r="GA91" s="167">
        <f>SUMPRODUCT((GA81:GA90="○")*1)</f>
        <v>0</v>
      </c>
      <c r="GB91" s="168"/>
      <c r="GC91" s="169"/>
      <c r="GD91" s="170" t="s">
        <v>101</v>
      </c>
      <c r="GE91" s="170"/>
      <c r="GF91" s="170"/>
      <c r="GG91" s="170"/>
      <c r="GH91" s="354"/>
      <c r="GI91" s="354"/>
      <c r="GJ91" s="354"/>
      <c r="GK91" s="354"/>
      <c r="GL91" s="354"/>
      <c r="GM91" s="354"/>
      <c r="GN91" s="354"/>
      <c r="GO91" s="354"/>
      <c r="GP91" s="354"/>
      <c r="GQ91" s="354"/>
      <c r="GR91" s="354"/>
      <c r="GS91" s="354"/>
      <c r="GT91" s="354"/>
      <c r="GU91" s="354"/>
      <c r="GV91" s="354"/>
      <c r="GW91" s="354"/>
      <c r="GX91" s="354"/>
      <c r="GY91" s="354"/>
      <c r="GZ91" s="354"/>
      <c r="HA91" s="354"/>
      <c r="HB91" s="354"/>
      <c r="HC91" s="354"/>
      <c r="HD91" s="354"/>
      <c r="HE91" s="354"/>
      <c r="HF91" s="354"/>
    </row>
    <row r="92" spans="2:214" ht="21" hidden="1" customHeight="1" x14ac:dyDescent="0.1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17">
        <f>IF(ROUNDDOWN(SUM(BD91:BQ91),-2)&gt;SUM($U$76),SUM($U$76),ROUNDDOWN(SUM(BD91:BQ91),-2))</f>
        <v>0</v>
      </c>
      <c r="BL92" s="317"/>
      <c r="BM92" s="317"/>
      <c r="BN92" s="317"/>
      <c r="BO92" s="317"/>
      <c r="BP92" s="317"/>
      <c r="BQ92" s="317"/>
      <c r="BR92" s="32"/>
      <c r="BS92" s="32"/>
      <c r="BT92" s="32"/>
      <c r="BU92" s="32"/>
      <c r="BV92" s="32"/>
      <c r="BW92" s="32"/>
      <c r="BX92" s="32"/>
      <c r="BY92" s="32"/>
      <c r="BZ92" s="32"/>
      <c r="CA92" s="32"/>
      <c r="CB92" s="32"/>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4" t="s">
        <v>57</v>
      </c>
      <c r="DA92" s="317">
        <f>SUM(CT91:DG91)</f>
        <v>0</v>
      </c>
      <c r="DB92" s="317"/>
      <c r="DC92" s="317"/>
      <c r="DD92" s="317"/>
      <c r="DE92" s="317"/>
      <c r="DF92" s="317"/>
      <c r="DG92" s="317"/>
      <c r="DH92" s="32"/>
      <c r="DI92" s="32"/>
      <c r="DJ92" s="32"/>
      <c r="DK92" s="32"/>
      <c r="DL92" s="32"/>
      <c r="DM92" s="32"/>
      <c r="DN92" s="32"/>
      <c r="DO92" s="32"/>
      <c r="DP92" s="33"/>
      <c r="DQ92" s="33"/>
      <c r="DR92" s="33"/>
      <c r="DS92" s="33"/>
      <c r="DT92" s="33"/>
      <c r="DU92" s="33"/>
      <c r="DV92" s="33"/>
      <c r="DW92" s="33"/>
      <c r="DX92" s="33"/>
      <c r="DY92" s="33"/>
      <c r="DZ92" s="33"/>
      <c r="EA92" s="33"/>
      <c r="EB92" s="33"/>
      <c r="EC92" s="34" t="s">
        <v>57</v>
      </c>
      <c r="ED92" s="317">
        <f>SUM(DP91:EJ91)</f>
        <v>0</v>
      </c>
      <c r="EE92" s="317"/>
      <c r="EF92" s="317"/>
      <c r="EG92" s="317"/>
      <c r="EH92" s="317"/>
      <c r="EI92" s="317"/>
      <c r="EJ92" s="317"/>
      <c r="EK92" s="7"/>
      <c r="EL92" s="7"/>
      <c r="EM92" s="7"/>
      <c r="EN92" s="7"/>
      <c r="EO92" s="7"/>
      <c r="EP92" s="7"/>
    </row>
    <row r="93" spans="2:214" ht="21" hidden="1" customHeight="1" x14ac:dyDescent="0.15">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6" t="s">
        <v>58</v>
      </c>
      <c r="DA93" s="317">
        <f>IF(ROUNDDOWN(SUM(DA92),-2)&gt;SUM($U$76),SUM($U$76),ROUNDDOWN(SUM(DA92),-2))</f>
        <v>0</v>
      </c>
      <c r="DB93" s="317"/>
      <c r="DC93" s="317"/>
      <c r="DD93" s="317"/>
      <c r="DE93" s="317"/>
      <c r="DF93" s="317"/>
      <c r="DG93" s="317"/>
      <c r="DH93" s="32"/>
      <c r="DI93" s="32"/>
      <c r="DJ93" s="32"/>
      <c r="DK93" s="32"/>
      <c r="DL93" s="32"/>
      <c r="DM93" s="32"/>
      <c r="DN93" s="32"/>
      <c r="DO93" s="32"/>
      <c r="DP93" s="35"/>
      <c r="DQ93" s="35"/>
      <c r="DR93" s="35"/>
      <c r="DS93" s="35"/>
      <c r="DT93" s="35"/>
      <c r="DU93" s="35"/>
      <c r="DV93" s="35"/>
      <c r="DW93" s="35"/>
      <c r="DX93" s="35"/>
      <c r="DY93" s="35"/>
      <c r="DZ93" s="35"/>
      <c r="EA93" s="35"/>
      <c r="EB93" s="35"/>
      <c r="EC93" s="36" t="s">
        <v>58</v>
      </c>
      <c r="ED93" s="333">
        <f>IF(ROUNDDOWN(SUM(ED92),-2)&gt;SUM($U$76),SUM($U$76),ROUNDDOWN(SUM(ED92),-2))</f>
        <v>0</v>
      </c>
      <c r="EE93" s="333"/>
      <c r="EF93" s="333"/>
      <c r="EG93" s="333"/>
      <c r="EH93" s="333"/>
      <c r="EI93" s="333"/>
      <c r="EJ93" s="333"/>
      <c r="EK93" s="7"/>
      <c r="EL93" s="7"/>
      <c r="EM93" s="7"/>
      <c r="EN93" s="7"/>
      <c r="EO93" s="7"/>
      <c r="EP93" s="7"/>
    </row>
    <row r="94" spans="2:214" ht="21" hidden="1" customHeight="1" x14ac:dyDescent="0.15">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6" t="s">
        <v>54</v>
      </c>
      <c r="DA94" s="317">
        <f>IF(ROUNDDOWN(SUM(DA92),-2)&gt;SUM(DA93),SUM(DA92)-SUM(DA93),0)</f>
        <v>0</v>
      </c>
      <c r="DB94" s="317"/>
      <c r="DC94" s="317"/>
      <c r="DD94" s="317"/>
      <c r="DE94" s="317"/>
      <c r="DF94" s="317"/>
      <c r="DG94" s="317"/>
      <c r="DH94" s="32"/>
      <c r="DI94" s="32"/>
      <c r="DJ94" s="32"/>
      <c r="DK94" s="32"/>
      <c r="DL94" s="32"/>
      <c r="DM94" s="32"/>
      <c r="DN94" s="32"/>
      <c r="DO94" s="32"/>
      <c r="DP94" s="35"/>
      <c r="DQ94" s="35"/>
      <c r="DR94" s="35"/>
      <c r="DS94" s="35"/>
      <c r="DT94" s="35"/>
      <c r="DU94" s="35"/>
      <c r="DV94" s="35"/>
      <c r="DW94" s="35"/>
      <c r="DX94" s="35"/>
      <c r="DY94" s="35"/>
      <c r="DZ94" s="35"/>
      <c r="EA94" s="35"/>
      <c r="EB94" s="35"/>
      <c r="EC94" s="36" t="s">
        <v>54</v>
      </c>
      <c r="ED94" s="317">
        <f>IF(ROUNDDOWN(SUM(ED92),-2)&gt;SUM(ED93),SUM(ED92)-SUM(ED93),0)</f>
        <v>0</v>
      </c>
      <c r="EE94" s="317"/>
      <c r="EF94" s="317"/>
      <c r="EG94" s="317"/>
      <c r="EH94" s="317"/>
      <c r="EI94" s="317"/>
      <c r="EJ94" s="317"/>
      <c r="EK94" s="7"/>
      <c r="EL94" s="7"/>
      <c r="EM94" s="7"/>
      <c r="EN94" s="7"/>
      <c r="EO94" s="7"/>
      <c r="EP94" s="7"/>
    </row>
    <row r="95" spans="2:214" s="43" customFormat="1" ht="21" customHeight="1" x14ac:dyDescent="0.15">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96"/>
      <c r="DB95" s="96"/>
      <c r="DC95" s="96"/>
      <c r="DD95" s="96"/>
      <c r="DE95" s="96"/>
      <c r="DF95" s="96"/>
      <c r="DG95" s="96"/>
      <c r="DH95" s="42"/>
      <c r="DI95" s="42"/>
      <c r="DJ95" s="42"/>
      <c r="DK95" s="42"/>
      <c r="DL95" s="42"/>
      <c r="DM95" s="42"/>
      <c r="DN95" s="42"/>
      <c r="DO95" s="42"/>
      <c r="DP95" s="35"/>
      <c r="DQ95" s="35"/>
      <c r="DR95" s="35"/>
      <c r="DS95" s="35"/>
      <c r="DT95" s="35"/>
      <c r="DU95" s="35"/>
      <c r="DV95" s="35"/>
      <c r="DW95" s="35"/>
      <c r="DX95" s="35"/>
      <c r="DY95" s="35"/>
      <c r="DZ95" s="35"/>
      <c r="EA95" s="35"/>
      <c r="EB95" s="35"/>
      <c r="EC95" s="35"/>
      <c r="ED95" s="96"/>
      <c r="EE95" s="96"/>
      <c r="EF95" s="96"/>
      <c r="EG95" s="96"/>
      <c r="EH95" s="96"/>
      <c r="EI95" s="96"/>
      <c r="EJ95" s="96"/>
      <c r="EK95" s="46"/>
      <c r="EL95" s="46"/>
      <c r="EM95" s="46"/>
      <c r="EN95" s="46"/>
      <c r="EO95" s="46"/>
      <c r="EP95" s="46"/>
    </row>
    <row r="96" spans="2:214" ht="21" customHeight="1" x14ac:dyDescent="0.15">
      <c r="C96" s="47"/>
      <c r="D96" s="423"/>
      <c r="E96" s="423"/>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423"/>
      <c r="BH96" s="423"/>
      <c r="BI96" s="423"/>
      <c r="BJ96" s="423"/>
      <c r="BK96" s="423"/>
      <c r="BL96" s="423"/>
      <c r="BM96" s="423"/>
      <c r="BN96" s="423"/>
      <c r="BO96" s="423"/>
      <c r="BP96" s="423"/>
      <c r="BQ96" s="423"/>
      <c r="BR96" s="423"/>
      <c r="BS96" s="423"/>
      <c r="BT96" s="423"/>
      <c r="BU96" s="423"/>
      <c r="BV96" s="423"/>
      <c r="BW96" s="423"/>
      <c r="BX96" s="423"/>
      <c r="BY96" s="423"/>
      <c r="BZ96" s="423"/>
      <c r="CA96" s="423"/>
      <c r="CB96" s="423"/>
      <c r="CC96" s="423"/>
      <c r="CD96" s="423"/>
      <c r="CE96" s="423"/>
      <c r="CF96" s="423"/>
      <c r="CG96" s="423"/>
      <c r="CH96" s="423"/>
      <c r="CI96" s="423"/>
      <c r="CJ96" s="423"/>
      <c r="CK96" s="423"/>
      <c r="CL96" s="423"/>
      <c r="CM96" s="423"/>
      <c r="CN96" s="97"/>
      <c r="CO96" s="97"/>
      <c r="CP96" s="97"/>
      <c r="CQ96" s="97"/>
      <c r="CR96" s="97"/>
      <c r="CS96" s="97"/>
      <c r="CT96" s="97"/>
      <c r="CU96" s="97"/>
    </row>
    <row r="97" spans="2:150" s="43" customFormat="1" ht="21" customHeight="1" thickBot="1" x14ac:dyDescent="0.2">
      <c r="B97" s="47"/>
      <c r="C97" s="47"/>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c r="BZ97" s="424"/>
      <c r="CA97" s="424"/>
      <c r="CB97" s="424"/>
      <c r="CC97" s="424"/>
      <c r="CD97" s="424"/>
      <c r="CE97" s="424"/>
      <c r="CF97" s="424"/>
      <c r="CG97" s="424"/>
      <c r="CH97" s="424"/>
      <c r="CI97" s="424"/>
      <c r="CJ97" s="424"/>
      <c r="CK97" s="424"/>
      <c r="CL97" s="424"/>
      <c r="CM97" s="424"/>
      <c r="CN97" s="97"/>
      <c r="CO97" s="97"/>
      <c r="CP97" s="97"/>
      <c r="CQ97" s="97"/>
      <c r="CR97" s="97"/>
      <c r="CS97" s="97"/>
      <c r="CT97" s="97"/>
      <c r="CU97" s="97"/>
    </row>
    <row r="98" spans="2:150" ht="21" customHeight="1" x14ac:dyDescent="0.15">
      <c r="D98" s="417" t="s">
        <v>76</v>
      </c>
      <c r="E98" s="418"/>
      <c r="F98" s="418"/>
      <c r="G98" s="418"/>
      <c r="H98" s="418"/>
      <c r="I98" s="418"/>
      <c r="J98" s="418"/>
      <c r="K98" s="418"/>
      <c r="L98" s="418"/>
      <c r="M98" s="418"/>
      <c r="N98" s="418"/>
      <c r="O98" s="418"/>
      <c r="P98" s="418"/>
      <c r="Q98" s="418"/>
      <c r="R98" s="418"/>
      <c r="S98" s="418"/>
      <c r="T98" s="418"/>
      <c r="U98" s="418"/>
      <c r="V98" s="418"/>
      <c r="W98" s="418"/>
      <c r="X98" s="418"/>
      <c r="Y98" s="418"/>
      <c r="Z98" s="418" t="s">
        <v>96</v>
      </c>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t="s">
        <v>12</v>
      </c>
      <c r="AW98" s="418"/>
      <c r="AX98" s="418"/>
      <c r="AY98" s="418"/>
      <c r="AZ98" s="418"/>
      <c r="BA98" s="418"/>
      <c r="BB98" s="418"/>
      <c r="BC98" s="418"/>
      <c r="BD98" s="418"/>
      <c r="BE98" s="418"/>
      <c r="BF98" s="418"/>
      <c r="BG98" s="418"/>
      <c r="BH98" s="418"/>
      <c r="BI98" s="418"/>
      <c r="BJ98" s="418"/>
      <c r="BK98" s="418"/>
      <c r="BL98" s="418"/>
      <c r="BM98" s="418"/>
      <c r="BN98" s="418"/>
      <c r="BO98" s="418"/>
      <c r="BP98" s="418"/>
      <c r="BQ98" s="418"/>
      <c r="BR98" s="366" t="s">
        <v>97</v>
      </c>
      <c r="BS98" s="366"/>
      <c r="BT98" s="366"/>
      <c r="BU98" s="366"/>
      <c r="BV98" s="366"/>
      <c r="BW98" s="366"/>
      <c r="BX98" s="366"/>
      <c r="BY98" s="366"/>
      <c r="BZ98" s="366"/>
      <c r="CA98" s="366"/>
      <c r="CB98" s="366"/>
      <c r="CC98" s="366"/>
      <c r="CD98" s="366"/>
      <c r="CE98" s="366"/>
      <c r="CF98" s="366"/>
      <c r="CG98" s="366"/>
      <c r="CH98" s="366"/>
      <c r="CI98" s="366"/>
      <c r="CJ98" s="366"/>
      <c r="CK98" s="366"/>
      <c r="CL98" s="366"/>
      <c r="CM98" s="367"/>
      <c r="CP98" s="398" t="s">
        <v>285</v>
      </c>
      <c r="CQ98" s="399"/>
      <c r="CR98" s="399"/>
      <c r="CS98" s="399"/>
      <c r="CT98" s="399"/>
      <c r="CU98" s="399"/>
      <c r="CV98" s="399"/>
      <c r="CW98" s="399"/>
      <c r="CX98" s="399"/>
      <c r="CY98" s="399"/>
      <c r="CZ98" s="399"/>
      <c r="DA98" s="399"/>
      <c r="DB98" s="399"/>
      <c r="DC98" s="399"/>
      <c r="DD98" s="399"/>
      <c r="DE98" s="399"/>
      <c r="DF98" s="399"/>
      <c r="DG98" s="399"/>
      <c r="DH98" s="399"/>
      <c r="DI98" s="399"/>
      <c r="DJ98" s="399"/>
      <c r="DK98" s="399"/>
      <c r="DL98" s="399"/>
      <c r="DM98" s="399"/>
      <c r="DN98" s="399"/>
      <c r="DO98" s="399"/>
      <c r="DP98" s="399"/>
      <c r="DQ98" s="399"/>
      <c r="DR98" s="399"/>
      <c r="DS98" s="399"/>
      <c r="DT98" s="399"/>
      <c r="DU98" s="399"/>
      <c r="DV98" s="399"/>
      <c r="DW98" s="399"/>
      <c r="DX98" s="399"/>
      <c r="DY98" s="399"/>
      <c r="DZ98" s="399"/>
      <c r="EA98" s="399"/>
      <c r="EB98" s="399"/>
      <c r="EC98" s="399"/>
      <c r="ED98" s="399"/>
      <c r="EE98" s="399"/>
      <c r="EF98" s="399"/>
      <c r="EG98" s="399"/>
      <c r="EH98" s="399"/>
      <c r="EI98" s="400"/>
    </row>
    <row r="99" spans="2:150" ht="21" customHeight="1" x14ac:dyDescent="0.15">
      <c r="D99" s="41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368"/>
      <c r="BS99" s="368"/>
      <c r="BT99" s="368"/>
      <c r="BU99" s="368"/>
      <c r="BV99" s="368"/>
      <c r="BW99" s="368"/>
      <c r="BX99" s="368"/>
      <c r="BY99" s="368"/>
      <c r="BZ99" s="368"/>
      <c r="CA99" s="368"/>
      <c r="CB99" s="368"/>
      <c r="CC99" s="368"/>
      <c r="CD99" s="368"/>
      <c r="CE99" s="368"/>
      <c r="CF99" s="368"/>
      <c r="CG99" s="368"/>
      <c r="CH99" s="368"/>
      <c r="CI99" s="368"/>
      <c r="CJ99" s="368"/>
      <c r="CK99" s="368"/>
      <c r="CL99" s="368"/>
      <c r="CM99" s="369"/>
      <c r="CP99" s="401"/>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3"/>
    </row>
    <row r="100" spans="2:150" ht="21" customHeight="1" x14ac:dyDescent="0.15">
      <c r="D100" s="419"/>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368"/>
      <c r="BS100" s="368"/>
      <c r="BT100" s="368"/>
      <c r="BU100" s="368"/>
      <c r="BV100" s="368"/>
      <c r="BW100" s="368"/>
      <c r="BX100" s="368"/>
      <c r="BY100" s="368"/>
      <c r="BZ100" s="368"/>
      <c r="CA100" s="368"/>
      <c r="CB100" s="368"/>
      <c r="CC100" s="368"/>
      <c r="CD100" s="368"/>
      <c r="CE100" s="368"/>
      <c r="CF100" s="368"/>
      <c r="CG100" s="368"/>
      <c r="CH100" s="368"/>
      <c r="CI100" s="368"/>
      <c r="CJ100" s="368"/>
      <c r="CK100" s="368"/>
      <c r="CL100" s="368"/>
      <c r="CM100" s="369"/>
      <c r="CP100" s="401"/>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3"/>
    </row>
    <row r="101" spans="2:150" ht="21" customHeight="1" x14ac:dyDescent="0.15">
      <c r="D101" s="419"/>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368"/>
      <c r="BS101" s="368"/>
      <c r="BT101" s="368"/>
      <c r="BU101" s="368"/>
      <c r="BV101" s="368"/>
      <c r="BW101" s="368"/>
      <c r="BX101" s="368"/>
      <c r="BY101" s="368"/>
      <c r="BZ101" s="368"/>
      <c r="CA101" s="368"/>
      <c r="CB101" s="368"/>
      <c r="CC101" s="368"/>
      <c r="CD101" s="368"/>
      <c r="CE101" s="368"/>
      <c r="CF101" s="368"/>
      <c r="CG101" s="368"/>
      <c r="CH101" s="368"/>
      <c r="CI101" s="368"/>
      <c r="CJ101" s="368"/>
      <c r="CK101" s="368"/>
      <c r="CL101" s="368"/>
      <c r="CM101" s="369"/>
      <c r="CP101" s="401"/>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3"/>
    </row>
    <row r="102" spans="2:150" ht="21" customHeight="1" x14ac:dyDescent="0.15">
      <c r="D102" s="421">
        <f>SUM(入力!ED47)</f>
        <v>0</v>
      </c>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f>SUM(入力!ED70)</f>
        <v>0</v>
      </c>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f>SUM(入力!ED93)</f>
        <v>0</v>
      </c>
      <c r="AW102" s="370"/>
      <c r="AX102" s="370"/>
      <c r="AY102" s="370"/>
      <c r="AZ102" s="370"/>
      <c r="BA102" s="370"/>
      <c r="BB102" s="370"/>
      <c r="BC102" s="370"/>
      <c r="BD102" s="370"/>
      <c r="BE102" s="370"/>
      <c r="BF102" s="370"/>
      <c r="BG102" s="370"/>
      <c r="BH102" s="370"/>
      <c r="BI102" s="370"/>
      <c r="BJ102" s="370"/>
      <c r="BK102" s="370"/>
      <c r="BL102" s="370"/>
      <c r="BM102" s="370"/>
      <c r="BN102" s="370"/>
      <c r="BO102" s="370"/>
      <c r="BP102" s="370"/>
      <c r="BQ102" s="370"/>
      <c r="BR102" s="370">
        <f>SUM(D102:BQ103)</f>
        <v>0</v>
      </c>
      <c r="BS102" s="370"/>
      <c r="BT102" s="370"/>
      <c r="BU102" s="370"/>
      <c r="BV102" s="370"/>
      <c r="BW102" s="370"/>
      <c r="BX102" s="370"/>
      <c r="BY102" s="370"/>
      <c r="BZ102" s="370"/>
      <c r="CA102" s="370"/>
      <c r="CB102" s="370"/>
      <c r="CC102" s="370"/>
      <c r="CD102" s="370"/>
      <c r="CE102" s="370"/>
      <c r="CF102" s="370"/>
      <c r="CG102" s="370"/>
      <c r="CH102" s="370"/>
      <c r="CI102" s="370"/>
      <c r="CJ102" s="370"/>
      <c r="CK102" s="370"/>
      <c r="CL102" s="370"/>
      <c r="CM102" s="371"/>
      <c r="CP102" s="401"/>
      <c r="CQ102" s="402"/>
      <c r="CR102" s="402"/>
      <c r="CS102" s="402"/>
      <c r="CT102" s="402"/>
      <c r="CU102" s="402"/>
      <c r="CV102" s="402"/>
      <c r="CW102" s="402"/>
      <c r="CX102" s="402"/>
      <c r="CY102" s="402"/>
      <c r="CZ102" s="402"/>
      <c r="DA102" s="402"/>
      <c r="DB102" s="402"/>
      <c r="DC102" s="402"/>
      <c r="DD102" s="402"/>
      <c r="DE102" s="402"/>
      <c r="DF102" s="402"/>
      <c r="DG102" s="402"/>
      <c r="DH102" s="402"/>
      <c r="DI102" s="402"/>
      <c r="DJ102" s="402"/>
      <c r="DK102" s="402"/>
      <c r="DL102" s="402"/>
      <c r="DM102" s="402"/>
      <c r="DN102" s="402"/>
      <c r="DO102" s="402"/>
      <c r="DP102" s="402"/>
      <c r="DQ102" s="402"/>
      <c r="DR102" s="402"/>
      <c r="DS102" s="402"/>
      <c r="DT102" s="402"/>
      <c r="DU102" s="402"/>
      <c r="DV102" s="402"/>
      <c r="DW102" s="402"/>
      <c r="DX102" s="402"/>
      <c r="DY102" s="402"/>
      <c r="DZ102" s="402"/>
      <c r="EA102" s="402"/>
      <c r="EB102" s="402"/>
      <c r="EC102" s="402"/>
      <c r="ED102" s="402"/>
      <c r="EE102" s="402"/>
      <c r="EF102" s="402"/>
      <c r="EG102" s="402"/>
      <c r="EH102" s="402"/>
      <c r="EI102" s="403"/>
    </row>
    <row r="103" spans="2:150" ht="21" customHeight="1" thickBot="1" x14ac:dyDescent="0.2">
      <c r="D103" s="42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372"/>
      <c r="BH103" s="372"/>
      <c r="BI103" s="372"/>
      <c r="BJ103" s="372"/>
      <c r="BK103" s="372"/>
      <c r="BL103" s="372"/>
      <c r="BM103" s="372"/>
      <c r="BN103" s="372"/>
      <c r="BO103" s="372"/>
      <c r="BP103" s="372"/>
      <c r="BQ103" s="372"/>
      <c r="BR103" s="372"/>
      <c r="BS103" s="372"/>
      <c r="BT103" s="372"/>
      <c r="BU103" s="372"/>
      <c r="BV103" s="372"/>
      <c r="BW103" s="372"/>
      <c r="BX103" s="372"/>
      <c r="BY103" s="372"/>
      <c r="BZ103" s="372"/>
      <c r="CA103" s="372"/>
      <c r="CB103" s="372"/>
      <c r="CC103" s="372"/>
      <c r="CD103" s="372"/>
      <c r="CE103" s="372"/>
      <c r="CF103" s="372"/>
      <c r="CG103" s="372"/>
      <c r="CH103" s="372"/>
      <c r="CI103" s="372"/>
      <c r="CJ103" s="372"/>
      <c r="CK103" s="372"/>
      <c r="CL103" s="372"/>
      <c r="CM103" s="373"/>
      <c r="CP103" s="401"/>
      <c r="CQ103" s="402"/>
      <c r="CR103" s="402"/>
      <c r="CS103" s="402"/>
      <c r="CT103" s="402"/>
      <c r="CU103" s="402"/>
      <c r="CV103" s="402"/>
      <c r="CW103" s="402"/>
      <c r="CX103" s="402"/>
      <c r="CY103" s="402"/>
      <c r="CZ103" s="402"/>
      <c r="DA103" s="402"/>
      <c r="DB103" s="402"/>
      <c r="DC103" s="402"/>
      <c r="DD103" s="402"/>
      <c r="DE103" s="402"/>
      <c r="DF103" s="402"/>
      <c r="DG103" s="402"/>
      <c r="DH103" s="402"/>
      <c r="DI103" s="402"/>
      <c r="DJ103" s="402"/>
      <c r="DK103" s="402"/>
      <c r="DL103" s="402"/>
      <c r="DM103" s="402"/>
      <c r="DN103" s="402"/>
      <c r="DO103" s="402"/>
      <c r="DP103" s="402"/>
      <c r="DQ103" s="402"/>
      <c r="DR103" s="402"/>
      <c r="DS103" s="402"/>
      <c r="DT103" s="402"/>
      <c r="DU103" s="402"/>
      <c r="DV103" s="402"/>
      <c r="DW103" s="402"/>
      <c r="DX103" s="402"/>
      <c r="DY103" s="402"/>
      <c r="DZ103" s="402"/>
      <c r="EA103" s="402"/>
      <c r="EB103" s="402"/>
      <c r="EC103" s="402"/>
      <c r="ED103" s="402"/>
      <c r="EE103" s="402"/>
      <c r="EF103" s="402"/>
      <c r="EG103" s="402"/>
      <c r="EH103" s="402"/>
      <c r="EI103" s="403"/>
    </row>
    <row r="104" spans="2:150" ht="21" customHeight="1" x14ac:dyDescent="0.15">
      <c r="CP104" s="401"/>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A104" s="402"/>
      <c r="EB104" s="402"/>
      <c r="EC104" s="402"/>
      <c r="ED104" s="402"/>
      <c r="EE104" s="402"/>
      <c r="EF104" s="402"/>
      <c r="EG104" s="402"/>
      <c r="EH104" s="402"/>
      <c r="EI104" s="403"/>
      <c r="EJ104" s="43"/>
      <c r="EK104" s="43"/>
      <c r="EL104" s="43"/>
      <c r="EM104" s="43"/>
      <c r="EN104" s="43"/>
      <c r="EO104" s="43"/>
      <c r="EP104" s="43"/>
      <c r="EQ104" s="43"/>
      <c r="ER104" s="43"/>
      <c r="ES104" s="43"/>
      <c r="ET104" s="43"/>
    </row>
    <row r="105" spans="2:150" ht="21" hidden="1" customHeight="1" x14ac:dyDescent="0.15">
      <c r="D105" s="425" t="s">
        <v>264</v>
      </c>
      <c r="E105" s="426"/>
      <c r="F105" s="426"/>
      <c r="G105" s="426"/>
      <c r="H105" s="426"/>
      <c r="I105" s="426"/>
      <c r="J105" s="426"/>
      <c r="K105" s="426"/>
      <c r="L105" s="426"/>
      <c r="M105" s="426"/>
      <c r="N105" s="426"/>
      <c r="O105" s="427"/>
      <c r="P105" s="428" t="s">
        <v>270</v>
      </c>
      <c r="Q105" s="426"/>
      <c r="R105" s="426"/>
      <c r="S105" s="426"/>
      <c r="T105" s="426"/>
      <c r="U105" s="426"/>
      <c r="V105" s="426"/>
      <c r="W105" s="426"/>
      <c r="X105" s="426"/>
      <c r="Y105" s="426"/>
      <c r="Z105" s="426"/>
      <c r="AA105" s="427"/>
      <c r="AB105" s="428" t="s">
        <v>271</v>
      </c>
      <c r="AC105" s="426"/>
      <c r="AD105" s="426"/>
      <c r="AE105" s="426"/>
      <c r="AF105" s="426"/>
      <c r="AG105" s="426"/>
      <c r="AH105" s="426"/>
      <c r="AI105" s="426"/>
      <c r="AJ105" s="426"/>
      <c r="AK105" s="426"/>
      <c r="AL105" s="426"/>
      <c r="AM105" s="426"/>
      <c r="AN105" s="426"/>
      <c r="AO105" s="426"/>
      <c r="AP105" s="426"/>
      <c r="AQ105" s="426"/>
      <c r="AR105" s="426"/>
      <c r="AS105" s="426"/>
      <c r="AT105" s="426"/>
      <c r="AU105" s="426"/>
      <c r="AV105" s="425" t="s">
        <v>264</v>
      </c>
      <c r="AW105" s="426"/>
      <c r="AX105" s="426"/>
      <c r="AY105" s="426"/>
      <c r="AZ105" s="426"/>
      <c r="BA105" s="426"/>
      <c r="BB105" s="426"/>
      <c r="BC105" s="426"/>
      <c r="BD105" s="426"/>
      <c r="BE105" s="426"/>
      <c r="BF105" s="426"/>
      <c r="BG105" s="427"/>
      <c r="BH105" s="428" t="s">
        <v>270</v>
      </c>
      <c r="BI105" s="426"/>
      <c r="BJ105" s="426"/>
      <c r="BK105" s="426"/>
      <c r="BL105" s="426"/>
      <c r="BM105" s="426"/>
      <c r="BN105" s="426"/>
      <c r="BO105" s="426"/>
      <c r="BP105" s="426"/>
      <c r="BQ105" s="426"/>
      <c r="BR105" s="426"/>
      <c r="BS105" s="427"/>
      <c r="BT105" s="428" t="s">
        <v>271</v>
      </c>
      <c r="BU105" s="426"/>
      <c r="BV105" s="426"/>
      <c r="BW105" s="426"/>
      <c r="BX105" s="426"/>
      <c r="BY105" s="426"/>
      <c r="BZ105" s="426"/>
      <c r="CA105" s="426"/>
      <c r="CB105" s="426"/>
      <c r="CC105" s="426"/>
      <c r="CD105" s="426"/>
      <c r="CE105" s="426"/>
      <c r="CF105" s="426"/>
      <c r="CG105" s="426"/>
      <c r="CH105" s="426"/>
      <c r="CI105" s="426"/>
      <c r="CJ105" s="426"/>
      <c r="CK105" s="426"/>
      <c r="CL105" s="426"/>
      <c r="CM105" s="430"/>
      <c r="CP105" s="401"/>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A105" s="402"/>
      <c r="EB105" s="402"/>
      <c r="EC105" s="402"/>
      <c r="ED105" s="402"/>
      <c r="EE105" s="402"/>
      <c r="EF105" s="402"/>
      <c r="EG105" s="402"/>
      <c r="EH105" s="402"/>
      <c r="EI105" s="403"/>
      <c r="EJ105" s="43"/>
      <c r="EK105" s="43"/>
      <c r="EL105" s="43"/>
      <c r="EM105" s="43"/>
      <c r="EN105" s="43"/>
      <c r="EO105" s="43"/>
      <c r="EP105" s="43"/>
      <c r="EQ105" s="43"/>
      <c r="ER105" s="43"/>
      <c r="ES105" s="43"/>
      <c r="ET105" s="43"/>
    </row>
    <row r="106" spans="2:150" ht="21" hidden="1" customHeight="1" thickBot="1" x14ac:dyDescent="0.2">
      <c r="D106" s="409"/>
      <c r="E106" s="410"/>
      <c r="F106" s="410"/>
      <c r="G106" s="410"/>
      <c r="H106" s="410"/>
      <c r="I106" s="410"/>
      <c r="J106" s="410"/>
      <c r="K106" s="410"/>
      <c r="L106" s="410"/>
      <c r="M106" s="410"/>
      <c r="N106" s="410"/>
      <c r="O106" s="411"/>
      <c r="P106" s="429"/>
      <c r="Q106" s="410"/>
      <c r="R106" s="410"/>
      <c r="S106" s="410"/>
      <c r="T106" s="410"/>
      <c r="U106" s="410"/>
      <c r="V106" s="410"/>
      <c r="W106" s="410"/>
      <c r="X106" s="410"/>
      <c r="Y106" s="410"/>
      <c r="Z106" s="410"/>
      <c r="AA106" s="411"/>
      <c r="AB106" s="429"/>
      <c r="AC106" s="410"/>
      <c r="AD106" s="410"/>
      <c r="AE106" s="410"/>
      <c r="AF106" s="410"/>
      <c r="AG106" s="410"/>
      <c r="AH106" s="410"/>
      <c r="AI106" s="410"/>
      <c r="AJ106" s="410"/>
      <c r="AK106" s="410"/>
      <c r="AL106" s="410"/>
      <c r="AM106" s="410"/>
      <c r="AN106" s="410"/>
      <c r="AO106" s="410"/>
      <c r="AP106" s="410"/>
      <c r="AQ106" s="410"/>
      <c r="AR106" s="410"/>
      <c r="AS106" s="410"/>
      <c r="AT106" s="410"/>
      <c r="AU106" s="410"/>
      <c r="AV106" s="409"/>
      <c r="AW106" s="410"/>
      <c r="AX106" s="410"/>
      <c r="AY106" s="410"/>
      <c r="AZ106" s="410"/>
      <c r="BA106" s="410"/>
      <c r="BB106" s="410"/>
      <c r="BC106" s="410"/>
      <c r="BD106" s="410"/>
      <c r="BE106" s="410"/>
      <c r="BF106" s="410"/>
      <c r="BG106" s="411"/>
      <c r="BH106" s="429"/>
      <c r="BI106" s="410"/>
      <c r="BJ106" s="410"/>
      <c r="BK106" s="410"/>
      <c r="BL106" s="410"/>
      <c r="BM106" s="410"/>
      <c r="BN106" s="410"/>
      <c r="BO106" s="410"/>
      <c r="BP106" s="410"/>
      <c r="BQ106" s="410"/>
      <c r="BR106" s="410"/>
      <c r="BS106" s="411"/>
      <c r="BT106" s="429"/>
      <c r="BU106" s="410"/>
      <c r="BV106" s="410"/>
      <c r="BW106" s="410"/>
      <c r="BX106" s="410"/>
      <c r="BY106" s="410"/>
      <c r="BZ106" s="410"/>
      <c r="CA106" s="410"/>
      <c r="CB106" s="410"/>
      <c r="CC106" s="410"/>
      <c r="CD106" s="410"/>
      <c r="CE106" s="410"/>
      <c r="CF106" s="410"/>
      <c r="CG106" s="410"/>
      <c r="CH106" s="410"/>
      <c r="CI106" s="410"/>
      <c r="CJ106" s="410"/>
      <c r="CK106" s="410"/>
      <c r="CL106" s="410"/>
      <c r="CM106" s="431"/>
      <c r="CP106" s="401"/>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402"/>
      <c r="EH106" s="402"/>
      <c r="EI106" s="403"/>
      <c r="EJ106" s="43"/>
      <c r="EK106" s="43"/>
      <c r="EL106" s="43"/>
      <c r="EM106" s="43"/>
      <c r="EN106" s="43"/>
      <c r="EO106" s="43"/>
      <c r="EP106" s="43"/>
      <c r="EQ106" s="43"/>
      <c r="ER106" s="43"/>
      <c r="ES106" s="43"/>
      <c r="ET106" s="43"/>
    </row>
    <row r="107" spans="2:150" ht="21" hidden="1" customHeight="1" x14ac:dyDescent="0.15">
      <c r="D107" s="380" t="s">
        <v>265</v>
      </c>
      <c r="E107" s="381"/>
      <c r="F107" s="381"/>
      <c r="G107" s="381"/>
      <c r="H107" s="381"/>
      <c r="I107" s="381"/>
      <c r="J107" s="381"/>
      <c r="K107" s="381"/>
      <c r="L107" s="381"/>
      <c r="M107" s="381"/>
      <c r="N107" s="381"/>
      <c r="O107" s="382"/>
      <c r="P107" s="386" t="str">
        <f>IF(印刷用【簡易版】!BC4="","",印刷用【簡易版】!BC4)</f>
        <v/>
      </c>
      <c r="Q107" s="387"/>
      <c r="R107" s="387"/>
      <c r="S107" s="387"/>
      <c r="T107" s="387"/>
      <c r="U107" s="387"/>
      <c r="V107" s="387"/>
      <c r="W107" s="387"/>
      <c r="X107" s="387"/>
      <c r="Y107" s="387"/>
      <c r="Z107" s="387"/>
      <c r="AA107" s="388"/>
      <c r="AB107" s="389" t="str">
        <f>IF(印刷用【簡易版】!BK4="","",印刷用【簡易版】!BK4)</f>
        <v/>
      </c>
      <c r="AC107" s="390"/>
      <c r="AD107" s="390"/>
      <c r="AE107" s="390"/>
      <c r="AF107" s="390"/>
      <c r="AG107" s="390"/>
      <c r="AH107" s="390"/>
      <c r="AI107" s="390"/>
      <c r="AJ107" s="390"/>
      <c r="AK107" s="390"/>
      <c r="AL107" s="390"/>
      <c r="AM107" s="390"/>
      <c r="AN107" s="390"/>
      <c r="AO107" s="390"/>
      <c r="AP107" s="390"/>
      <c r="AQ107" s="390"/>
      <c r="AR107" s="390"/>
      <c r="AS107" s="390"/>
      <c r="AT107" s="390"/>
      <c r="AU107" s="390"/>
      <c r="AV107" s="380" t="s">
        <v>272</v>
      </c>
      <c r="AW107" s="381"/>
      <c r="AX107" s="381"/>
      <c r="AY107" s="381"/>
      <c r="AZ107" s="381"/>
      <c r="BA107" s="381"/>
      <c r="BB107" s="381"/>
      <c r="BC107" s="381"/>
      <c r="BD107" s="381"/>
      <c r="BE107" s="381"/>
      <c r="BF107" s="381"/>
      <c r="BG107" s="382"/>
      <c r="BH107" s="386" t="str">
        <f>IF(印刷用【簡易版】!CD4="","",印刷用【簡易版】!CD4)</f>
        <v/>
      </c>
      <c r="BI107" s="387"/>
      <c r="BJ107" s="387"/>
      <c r="BK107" s="387"/>
      <c r="BL107" s="387"/>
      <c r="BM107" s="387"/>
      <c r="BN107" s="387"/>
      <c r="BO107" s="387"/>
      <c r="BP107" s="387"/>
      <c r="BQ107" s="387"/>
      <c r="BR107" s="387"/>
      <c r="BS107" s="388"/>
      <c r="BT107" s="389" t="str">
        <f>IF(印刷用【簡易版】!CL4="","",印刷用【簡易版】!CL4)</f>
        <v/>
      </c>
      <c r="BU107" s="390"/>
      <c r="BV107" s="390"/>
      <c r="BW107" s="390"/>
      <c r="BX107" s="390"/>
      <c r="BY107" s="390"/>
      <c r="BZ107" s="390"/>
      <c r="CA107" s="390"/>
      <c r="CB107" s="390"/>
      <c r="CC107" s="390"/>
      <c r="CD107" s="390"/>
      <c r="CE107" s="390"/>
      <c r="CF107" s="390"/>
      <c r="CG107" s="390"/>
      <c r="CH107" s="390"/>
      <c r="CI107" s="390"/>
      <c r="CJ107" s="390"/>
      <c r="CK107" s="390"/>
      <c r="CL107" s="390"/>
      <c r="CM107" s="433"/>
      <c r="CP107" s="401"/>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A107" s="402"/>
      <c r="EB107" s="402"/>
      <c r="EC107" s="402"/>
      <c r="ED107" s="402"/>
      <c r="EE107" s="402"/>
      <c r="EF107" s="402"/>
      <c r="EG107" s="402"/>
      <c r="EH107" s="402"/>
      <c r="EI107" s="403"/>
    </row>
    <row r="108" spans="2:150" ht="21" hidden="1" customHeight="1" x14ac:dyDescent="0.15">
      <c r="D108" s="383"/>
      <c r="E108" s="384"/>
      <c r="F108" s="384"/>
      <c r="G108" s="384"/>
      <c r="H108" s="384"/>
      <c r="I108" s="384"/>
      <c r="J108" s="384"/>
      <c r="K108" s="384"/>
      <c r="L108" s="384"/>
      <c r="M108" s="384"/>
      <c r="N108" s="384"/>
      <c r="O108" s="385"/>
      <c r="P108" s="377"/>
      <c r="Q108" s="378"/>
      <c r="R108" s="378"/>
      <c r="S108" s="378"/>
      <c r="T108" s="378"/>
      <c r="U108" s="378"/>
      <c r="V108" s="378"/>
      <c r="W108" s="378"/>
      <c r="X108" s="378"/>
      <c r="Y108" s="378"/>
      <c r="Z108" s="378"/>
      <c r="AA108" s="379"/>
      <c r="AB108" s="391"/>
      <c r="AC108" s="392"/>
      <c r="AD108" s="392"/>
      <c r="AE108" s="392"/>
      <c r="AF108" s="392"/>
      <c r="AG108" s="392"/>
      <c r="AH108" s="392"/>
      <c r="AI108" s="392"/>
      <c r="AJ108" s="392"/>
      <c r="AK108" s="392"/>
      <c r="AL108" s="392"/>
      <c r="AM108" s="392"/>
      <c r="AN108" s="392"/>
      <c r="AO108" s="392"/>
      <c r="AP108" s="392"/>
      <c r="AQ108" s="392"/>
      <c r="AR108" s="392"/>
      <c r="AS108" s="392"/>
      <c r="AT108" s="392"/>
      <c r="AU108" s="392"/>
      <c r="AV108" s="383"/>
      <c r="AW108" s="384"/>
      <c r="AX108" s="384"/>
      <c r="AY108" s="384"/>
      <c r="AZ108" s="384"/>
      <c r="BA108" s="384"/>
      <c r="BB108" s="384"/>
      <c r="BC108" s="384"/>
      <c r="BD108" s="384"/>
      <c r="BE108" s="384"/>
      <c r="BF108" s="384"/>
      <c r="BG108" s="385"/>
      <c r="BH108" s="377"/>
      <c r="BI108" s="378"/>
      <c r="BJ108" s="378"/>
      <c r="BK108" s="378"/>
      <c r="BL108" s="378"/>
      <c r="BM108" s="378"/>
      <c r="BN108" s="378"/>
      <c r="BO108" s="378"/>
      <c r="BP108" s="378"/>
      <c r="BQ108" s="378"/>
      <c r="BR108" s="378"/>
      <c r="BS108" s="379"/>
      <c r="BT108" s="391"/>
      <c r="BU108" s="392"/>
      <c r="BV108" s="392"/>
      <c r="BW108" s="392"/>
      <c r="BX108" s="392"/>
      <c r="BY108" s="392"/>
      <c r="BZ108" s="392"/>
      <c r="CA108" s="392"/>
      <c r="CB108" s="392"/>
      <c r="CC108" s="392"/>
      <c r="CD108" s="392"/>
      <c r="CE108" s="392"/>
      <c r="CF108" s="392"/>
      <c r="CG108" s="392"/>
      <c r="CH108" s="392"/>
      <c r="CI108" s="392"/>
      <c r="CJ108" s="392"/>
      <c r="CK108" s="392"/>
      <c r="CL108" s="392"/>
      <c r="CM108" s="408"/>
      <c r="CP108" s="401"/>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A108" s="402"/>
      <c r="EB108" s="402"/>
      <c r="EC108" s="402"/>
      <c r="ED108" s="402"/>
      <c r="EE108" s="402"/>
      <c r="EF108" s="402"/>
      <c r="EG108" s="402"/>
      <c r="EH108" s="402"/>
      <c r="EI108" s="403"/>
    </row>
    <row r="109" spans="2:150" ht="21" hidden="1" customHeight="1" x14ac:dyDescent="0.15">
      <c r="D109" s="393" t="s">
        <v>266</v>
      </c>
      <c r="E109" s="394"/>
      <c r="F109" s="394"/>
      <c r="G109" s="394"/>
      <c r="H109" s="394"/>
      <c r="I109" s="394"/>
      <c r="J109" s="394"/>
      <c r="K109" s="394"/>
      <c r="L109" s="394"/>
      <c r="M109" s="394"/>
      <c r="N109" s="394"/>
      <c r="O109" s="395"/>
      <c r="P109" s="374" t="str">
        <f>IF(印刷用【簡易版】!BC5="","",印刷用【簡易版】!BC5)</f>
        <v/>
      </c>
      <c r="Q109" s="375"/>
      <c r="R109" s="375"/>
      <c r="S109" s="375"/>
      <c r="T109" s="375"/>
      <c r="U109" s="375"/>
      <c r="V109" s="375"/>
      <c r="W109" s="375"/>
      <c r="X109" s="375"/>
      <c r="Y109" s="375"/>
      <c r="Z109" s="375"/>
      <c r="AA109" s="376"/>
      <c r="AB109" s="396" t="str">
        <f>IF(印刷用【簡易版】!BK5="","",印刷用【簡易版】!BK5)</f>
        <v/>
      </c>
      <c r="AC109" s="397"/>
      <c r="AD109" s="397"/>
      <c r="AE109" s="397"/>
      <c r="AF109" s="397"/>
      <c r="AG109" s="397"/>
      <c r="AH109" s="397"/>
      <c r="AI109" s="397"/>
      <c r="AJ109" s="397"/>
      <c r="AK109" s="397"/>
      <c r="AL109" s="397"/>
      <c r="AM109" s="397"/>
      <c r="AN109" s="397"/>
      <c r="AO109" s="397"/>
      <c r="AP109" s="397"/>
      <c r="AQ109" s="397"/>
      <c r="AR109" s="397"/>
      <c r="AS109" s="397"/>
      <c r="AT109" s="397"/>
      <c r="AU109" s="397"/>
      <c r="AV109" s="393" t="s">
        <v>273</v>
      </c>
      <c r="AW109" s="394"/>
      <c r="AX109" s="394"/>
      <c r="AY109" s="394"/>
      <c r="AZ109" s="394"/>
      <c r="BA109" s="394"/>
      <c r="BB109" s="394"/>
      <c r="BC109" s="394"/>
      <c r="BD109" s="394"/>
      <c r="BE109" s="394"/>
      <c r="BF109" s="394"/>
      <c r="BG109" s="395"/>
      <c r="BH109" s="374" t="str">
        <f>IF(印刷用【簡易版】!CD5="","",印刷用【簡易版】!CD5)</f>
        <v/>
      </c>
      <c r="BI109" s="375"/>
      <c r="BJ109" s="375"/>
      <c r="BK109" s="375"/>
      <c r="BL109" s="375"/>
      <c r="BM109" s="375"/>
      <c r="BN109" s="375"/>
      <c r="BO109" s="375"/>
      <c r="BP109" s="375"/>
      <c r="BQ109" s="375"/>
      <c r="BR109" s="375"/>
      <c r="BS109" s="376"/>
      <c r="BT109" s="396" t="str">
        <f>IF(印刷用【簡易版】!CL5="","",印刷用【簡易版】!CL5)</f>
        <v/>
      </c>
      <c r="BU109" s="397"/>
      <c r="BV109" s="397"/>
      <c r="BW109" s="397"/>
      <c r="BX109" s="397"/>
      <c r="BY109" s="397"/>
      <c r="BZ109" s="397"/>
      <c r="CA109" s="397"/>
      <c r="CB109" s="397"/>
      <c r="CC109" s="397"/>
      <c r="CD109" s="397"/>
      <c r="CE109" s="397"/>
      <c r="CF109" s="397"/>
      <c r="CG109" s="397"/>
      <c r="CH109" s="397"/>
      <c r="CI109" s="397"/>
      <c r="CJ109" s="397"/>
      <c r="CK109" s="397"/>
      <c r="CL109" s="397"/>
      <c r="CM109" s="407"/>
      <c r="CP109" s="401"/>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A109" s="402"/>
      <c r="EB109" s="402"/>
      <c r="EC109" s="402"/>
      <c r="ED109" s="402"/>
      <c r="EE109" s="402"/>
      <c r="EF109" s="402"/>
      <c r="EG109" s="402"/>
      <c r="EH109" s="402"/>
      <c r="EI109" s="403"/>
    </row>
    <row r="110" spans="2:150" s="43" customFormat="1" ht="21" hidden="1" customHeight="1" x14ac:dyDescent="0.15">
      <c r="D110" s="383"/>
      <c r="E110" s="384"/>
      <c r="F110" s="384"/>
      <c r="G110" s="384"/>
      <c r="H110" s="384"/>
      <c r="I110" s="384"/>
      <c r="J110" s="384"/>
      <c r="K110" s="384"/>
      <c r="L110" s="384"/>
      <c r="M110" s="384"/>
      <c r="N110" s="384"/>
      <c r="O110" s="385"/>
      <c r="P110" s="377"/>
      <c r="Q110" s="378"/>
      <c r="R110" s="378"/>
      <c r="S110" s="378"/>
      <c r="T110" s="378"/>
      <c r="U110" s="378"/>
      <c r="V110" s="378"/>
      <c r="W110" s="378"/>
      <c r="X110" s="378"/>
      <c r="Y110" s="378"/>
      <c r="Z110" s="378"/>
      <c r="AA110" s="379"/>
      <c r="AB110" s="391"/>
      <c r="AC110" s="392"/>
      <c r="AD110" s="392"/>
      <c r="AE110" s="392"/>
      <c r="AF110" s="392"/>
      <c r="AG110" s="392"/>
      <c r="AH110" s="392"/>
      <c r="AI110" s="392"/>
      <c r="AJ110" s="392"/>
      <c r="AK110" s="392"/>
      <c r="AL110" s="392"/>
      <c r="AM110" s="392"/>
      <c r="AN110" s="392"/>
      <c r="AO110" s="392"/>
      <c r="AP110" s="392"/>
      <c r="AQ110" s="392"/>
      <c r="AR110" s="392"/>
      <c r="AS110" s="392"/>
      <c r="AT110" s="392"/>
      <c r="AU110" s="392"/>
      <c r="AV110" s="383"/>
      <c r="AW110" s="384"/>
      <c r="AX110" s="384"/>
      <c r="AY110" s="384"/>
      <c r="AZ110" s="384"/>
      <c r="BA110" s="384"/>
      <c r="BB110" s="384"/>
      <c r="BC110" s="384"/>
      <c r="BD110" s="384"/>
      <c r="BE110" s="384"/>
      <c r="BF110" s="384"/>
      <c r="BG110" s="385"/>
      <c r="BH110" s="377"/>
      <c r="BI110" s="378"/>
      <c r="BJ110" s="378"/>
      <c r="BK110" s="378"/>
      <c r="BL110" s="378"/>
      <c r="BM110" s="378"/>
      <c r="BN110" s="378"/>
      <c r="BO110" s="378"/>
      <c r="BP110" s="378"/>
      <c r="BQ110" s="378"/>
      <c r="BR110" s="378"/>
      <c r="BS110" s="379"/>
      <c r="BT110" s="391"/>
      <c r="BU110" s="392"/>
      <c r="BV110" s="392"/>
      <c r="BW110" s="392"/>
      <c r="BX110" s="392"/>
      <c r="BY110" s="392"/>
      <c r="BZ110" s="392"/>
      <c r="CA110" s="392"/>
      <c r="CB110" s="392"/>
      <c r="CC110" s="392"/>
      <c r="CD110" s="392"/>
      <c r="CE110" s="392"/>
      <c r="CF110" s="392"/>
      <c r="CG110" s="392"/>
      <c r="CH110" s="392"/>
      <c r="CI110" s="392"/>
      <c r="CJ110" s="392"/>
      <c r="CK110" s="392"/>
      <c r="CL110" s="392"/>
      <c r="CM110" s="408"/>
      <c r="CP110" s="401"/>
      <c r="CQ110" s="402"/>
      <c r="CR110" s="402"/>
      <c r="CS110" s="402"/>
      <c r="CT110" s="402"/>
      <c r="CU110" s="402"/>
      <c r="CV110" s="402"/>
      <c r="CW110" s="402"/>
      <c r="CX110" s="402"/>
      <c r="CY110" s="402"/>
      <c r="CZ110" s="402"/>
      <c r="DA110" s="402"/>
      <c r="DB110" s="402"/>
      <c r="DC110" s="402"/>
      <c r="DD110" s="402"/>
      <c r="DE110" s="402"/>
      <c r="DF110" s="402"/>
      <c r="DG110" s="402"/>
      <c r="DH110" s="402"/>
      <c r="DI110" s="402"/>
      <c r="DJ110" s="402"/>
      <c r="DK110" s="402"/>
      <c r="DL110" s="402"/>
      <c r="DM110" s="402"/>
      <c r="DN110" s="402"/>
      <c r="DO110" s="402"/>
      <c r="DP110" s="402"/>
      <c r="DQ110" s="402"/>
      <c r="DR110" s="402"/>
      <c r="DS110" s="402"/>
      <c r="DT110" s="402"/>
      <c r="DU110" s="402"/>
      <c r="DV110" s="402"/>
      <c r="DW110" s="402"/>
      <c r="DX110" s="402"/>
      <c r="DY110" s="402"/>
      <c r="DZ110" s="402"/>
      <c r="EA110" s="402"/>
      <c r="EB110" s="402"/>
      <c r="EC110" s="402"/>
      <c r="ED110" s="402"/>
      <c r="EE110" s="402"/>
      <c r="EF110" s="402"/>
      <c r="EG110" s="402"/>
      <c r="EH110" s="402"/>
      <c r="EI110" s="403"/>
    </row>
    <row r="111" spans="2:150" ht="21" hidden="1" customHeight="1" x14ac:dyDescent="0.15">
      <c r="D111" s="393" t="s">
        <v>267</v>
      </c>
      <c r="E111" s="394"/>
      <c r="F111" s="394"/>
      <c r="G111" s="394"/>
      <c r="H111" s="394"/>
      <c r="I111" s="394"/>
      <c r="J111" s="394"/>
      <c r="K111" s="394"/>
      <c r="L111" s="394"/>
      <c r="M111" s="394"/>
      <c r="N111" s="394"/>
      <c r="O111" s="395"/>
      <c r="P111" s="374" t="str">
        <f>IF(印刷用【簡易版】!BC6="","",印刷用【簡易版】!BC6)</f>
        <v/>
      </c>
      <c r="Q111" s="375"/>
      <c r="R111" s="375"/>
      <c r="S111" s="375"/>
      <c r="T111" s="375"/>
      <c r="U111" s="375"/>
      <c r="V111" s="375"/>
      <c r="W111" s="375"/>
      <c r="X111" s="375"/>
      <c r="Y111" s="375"/>
      <c r="Z111" s="375"/>
      <c r="AA111" s="376"/>
      <c r="AB111" s="396" t="str">
        <f>IF(印刷用【簡易版】!BK6="","",印刷用【簡易版】!BK6)</f>
        <v/>
      </c>
      <c r="AC111" s="397"/>
      <c r="AD111" s="397"/>
      <c r="AE111" s="397"/>
      <c r="AF111" s="397"/>
      <c r="AG111" s="397"/>
      <c r="AH111" s="397"/>
      <c r="AI111" s="397"/>
      <c r="AJ111" s="397"/>
      <c r="AK111" s="397"/>
      <c r="AL111" s="397"/>
      <c r="AM111" s="397"/>
      <c r="AN111" s="397"/>
      <c r="AO111" s="397"/>
      <c r="AP111" s="397"/>
      <c r="AQ111" s="397"/>
      <c r="AR111" s="397"/>
      <c r="AS111" s="397"/>
      <c r="AT111" s="397"/>
      <c r="AU111" s="397"/>
      <c r="AV111" s="393" t="s">
        <v>274</v>
      </c>
      <c r="AW111" s="394"/>
      <c r="AX111" s="394"/>
      <c r="AY111" s="394"/>
      <c r="AZ111" s="394"/>
      <c r="BA111" s="394"/>
      <c r="BB111" s="394"/>
      <c r="BC111" s="394"/>
      <c r="BD111" s="394"/>
      <c r="BE111" s="394"/>
      <c r="BF111" s="394"/>
      <c r="BG111" s="395"/>
      <c r="BH111" s="374" t="str">
        <f>IF(印刷用【簡易版】!CD6="","",印刷用【簡易版】!CD6)</f>
        <v/>
      </c>
      <c r="BI111" s="375"/>
      <c r="BJ111" s="375"/>
      <c r="BK111" s="375"/>
      <c r="BL111" s="375"/>
      <c r="BM111" s="375"/>
      <c r="BN111" s="375"/>
      <c r="BO111" s="375"/>
      <c r="BP111" s="375"/>
      <c r="BQ111" s="375"/>
      <c r="BR111" s="375"/>
      <c r="BS111" s="376"/>
      <c r="BT111" s="396" t="str">
        <f>IF(印刷用【簡易版】!CL6="","",印刷用【簡易版】!CL6)</f>
        <v/>
      </c>
      <c r="BU111" s="397"/>
      <c r="BV111" s="397"/>
      <c r="BW111" s="397"/>
      <c r="BX111" s="397"/>
      <c r="BY111" s="397"/>
      <c r="BZ111" s="397"/>
      <c r="CA111" s="397"/>
      <c r="CB111" s="397"/>
      <c r="CC111" s="397"/>
      <c r="CD111" s="397"/>
      <c r="CE111" s="397"/>
      <c r="CF111" s="397"/>
      <c r="CG111" s="397"/>
      <c r="CH111" s="397"/>
      <c r="CI111" s="397"/>
      <c r="CJ111" s="397"/>
      <c r="CK111" s="397"/>
      <c r="CL111" s="397"/>
      <c r="CM111" s="407"/>
      <c r="CP111" s="401"/>
      <c r="CQ111" s="402"/>
      <c r="CR111" s="402"/>
      <c r="CS111" s="402"/>
      <c r="CT111" s="402"/>
      <c r="CU111" s="402"/>
      <c r="CV111" s="402"/>
      <c r="CW111" s="402"/>
      <c r="CX111" s="402"/>
      <c r="CY111" s="402"/>
      <c r="CZ111" s="402"/>
      <c r="DA111" s="402"/>
      <c r="DB111" s="402"/>
      <c r="DC111" s="402"/>
      <c r="DD111" s="402"/>
      <c r="DE111" s="402"/>
      <c r="DF111" s="402"/>
      <c r="DG111" s="402"/>
      <c r="DH111" s="402"/>
      <c r="DI111" s="402"/>
      <c r="DJ111" s="402"/>
      <c r="DK111" s="402"/>
      <c r="DL111" s="402"/>
      <c r="DM111" s="402"/>
      <c r="DN111" s="402"/>
      <c r="DO111" s="402"/>
      <c r="DP111" s="402"/>
      <c r="DQ111" s="402"/>
      <c r="DR111" s="402"/>
      <c r="DS111" s="402"/>
      <c r="DT111" s="402"/>
      <c r="DU111" s="402"/>
      <c r="DV111" s="402"/>
      <c r="DW111" s="402"/>
      <c r="DX111" s="402"/>
      <c r="DY111" s="402"/>
      <c r="DZ111" s="402"/>
      <c r="EA111" s="402"/>
      <c r="EB111" s="402"/>
      <c r="EC111" s="402"/>
      <c r="ED111" s="402"/>
      <c r="EE111" s="402"/>
      <c r="EF111" s="402"/>
      <c r="EG111" s="402"/>
      <c r="EH111" s="402"/>
      <c r="EI111" s="403"/>
    </row>
    <row r="112" spans="2:150" ht="21" hidden="1" customHeight="1" x14ac:dyDescent="0.15">
      <c r="D112" s="383"/>
      <c r="E112" s="384"/>
      <c r="F112" s="384"/>
      <c r="G112" s="384"/>
      <c r="H112" s="384"/>
      <c r="I112" s="384"/>
      <c r="J112" s="384"/>
      <c r="K112" s="384"/>
      <c r="L112" s="384"/>
      <c r="M112" s="384"/>
      <c r="N112" s="384"/>
      <c r="O112" s="385"/>
      <c r="P112" s="377"/>
      <c r="Q112" s="378"/>
      <c r="R112" s="378"/>
      <c r="S112" s="378"/>
      <c r="T112" s="378"/>
      <c r="U112" s="378"/>
      <c r="V112" s="378"/>
      <c r="W112" s="378"/>
      <c r="X112" s="378"/>
      <c r="Y112" s="378"/>
      <c r="Z112" s="378"/>
      <c r="AA112" s="379"/>
      <c r="AB112" s="391"/>
      <c r="AC112" s="392"/>
      <c r="AD112" s="392"/>
      <c r="AE112" s="392"/>
      <c r="AF112" s="392"/>
      <c r="AG112" s="392"/>
      <c r="AH112" s="392"/>
      <c r="AI112" s="392"/>
      <c r="AJ112" s="392"/>
      <c r="AK112" s="392"/>
      <c r="AL112" s="392"/>
      <c r="AM112" s="392"/>
      <c r="AN112" s="392"/>
      <c r="AO112" s="392"/>
      <c r="AP112" s="392"/>
      <c r="AQ112" s="392"/>
      <c r="AR112" s="392"/>
      <c r="AS112" s="392"/>
      <c r="AT112" s="392"/>
      <c r="AU112" s="392"/>
      <c r="AV112" s="383"/>
      <c r="AW112" s="384"/>
      <c r="AX112" s="384"/>
      <c r="AY112" s="384"/>
      <c r="AZ112" s="384"/>
      <c r="BA112" s="384"/>
      <c r="BB112" s="384"/>
      <c r="BC112" s="384"/>
      <c r="BD112" s="384"/>
      <c r="BE112" s="384"/>
      <c r="BF112" s="384"/>
      <c r="BG112" s="385"/>
      <c r="BH112" s="377"/>
      <c r="BI112" s="378"/>
      <c r="BJ112" s="378"/>
      <c r="BK112" s="378"/>
      <c r="BL112" s="378"/>
      <c r="BM112" s="378"/>
      <c r="BN112" s="378"/>
      <c r="BO112" s="378"/>
      <c r="BP112" s="378"/>
      <c r="BQ112" s="378"/>
      <c r="BR112" s="378"/>
      <c r="BS112" s="379"/>
      <c r="BT112" s="391"/>
      <c r="BU112" s="392"/>
      <c r="BV112" s="392"/>
      <c r="BW112" s="392"/>
      <c r="BX112" s="392"/>
      <c r="BY112" s="392"/>
      <c r="BZ112" s="392"/>
      <c r="CA112" s="392"/>
      <c r="CB112" s="392"/>
      <c r="CC112" s="392"/>
      <c r="CD112" s="392"/>
      <c r="CE112" s="392"/>
      <c r="CF112" s="392"/>
      <c r="CG112" s="392"/>
      <c r="CH112" s="392"/>
      <c r="CI112" s="392"/>
      <c r="CJ112" s="392"/>
      <c r="CK112" s="392"/>
      <c r="CL112" s="392"/>
      <c r="CM112" s="408"/>
      <c r="CP112" s="401"/>
      <c r="CQ112" s="402"/>
      <c r="CR112" s="402"/>
      <c r="CS112" s="402"/>
      <c r="CT112" s="402"/>
      <c r="CU112" s="402"/>
      <c r="CV112" s="402"/>
      <c r="CW112" s="402"/>
      <c r="CX112" s="402"/>
      <c r="CY112" s="402"/>
      <c r="CZ112" s="402"/>
      <c r="DA112" s="402"/>
      <c r="DB112" s="402"/>
      <c r="DC112" s="402"/>
      <c r="DD112" s="402"/>
      <c r="DE112" s="402"/>
      <c r="DF112" s="402"/>
      <c r="DG112" s="402"/>
      <c r="DH112" s="402"/>
      <c r="DI112" s="402"/>
      <c r="DJ112" s="402"/>
      <c r="DK112" s="402"/>
      <c r="DL112" s="402"/>
      <c r="DM112" s="402"/>
      <c r="DN112" s="402"/>
      <c r="DO112" s="402"/>
      <c r="DP112" s="402"/>
      <c r="DQ112" s="402"/>
      <c r="DR112" s="402"/>
      <c r="DS112" s="402"/>
      <c r="DT112" s="402"/>
      <c r="DU112" s="402"/>
      <c r="DV112" s="402"/>
      <c r="DW112" s="402"/>
      <c r="DX112" s="402"/>
      <c r="DY112" s="402"/>
      <c r="DZ112" s="402"/>
      <c r="EA112" s="402"/>
      <c r="EB112" s="402"/>
      <c r="EC112" s="402"/>
      <c r="ED112" s="402"/>
      <c r="EE112" s="402"/>
      <c r="EF112" s="402"/>
      <c r="EG112" s="402"/>
      <c r="EH112" s="402"/>
      <c r="EI112" s="403"/>
    </row>
    <row r="113" spans="4:139" ht="21" hidden="1" customHeight="1" x14ac:dyDescent="0.15">
      <c r="D113" s="393" t="s">
        <v>268</v>
      </c>
      <c r="E113" s="394"/>
      <c r="F113" s="394"/>
      <c r="G113" s="394"/>
      <c r="H113" s="394"/>
      <c r="I113" s="394"/>
      <c r="J113" s="394"/>
      <c r="K113" s="394"/>
      <c r="L113" s="394"/>
      <c r="M113" s="394"/>
      <c r="N113" s="394"/>
      <c r="O113" s="395"/>
      <c r="P113" s="374" t="str">
        <f>IF(印刷用【簡易版】!BC7="","",印刷用【簡易版】!BC7)</f>
        <v/>
      </c>
      <c r="Q113" s="375"/>
      <c r="R113" s="375"/>
      <c r="S113" s="375"/>
      <c r="T113" s="375"/>
      <c r="U113" s="375"/>
      <c r="V113" s="375"/>
      <c r="W113" s="375"/>
      <c r="X113" s="375"/>
      <c r="Y113" s="375"/>
      <c r="Z113" s="375"/>
      <c r="AA113" s="376"/>
      <c r="AB113" s="396" t="str">
        <f>IF(印刷用【簡易版】!BK7="","",印刷用【簡易版】!BK7)</f>
        <v/>
      </c>
      <c r="AC113" s="397"/>
      <c r="AD113" s="397"/>
      <c r="AE113" s="397"/>
      <c r="AF113" s="397"/>
      <c r="AG113" s="397"/>
      <c r="AH113" s="397"/>
      <c r="AI113" s="397"/>
      <c r="AJ113" s="397"/>
      <c r="AK113" s="397"/>
      <c r="AL113" s="397"/>
      <c r="AM113" s="397"/>
      <c r="AN113" s="397"/>
      <c r="AO113" s="397"/>
      <c r="AP113" s="397"/>
      <c r="AQ113" s="397"/>
      <c r="AR113" s="397"/>
      <c r="AS113" s="397"/>
      <c r="AT113" s="397"/>
      <c r="AU113" s="397"/>
      <c r="AV113" s="393" t="s">
        <v>275</v>
      </c>
      <c r="AW113" s="394"/>
      <c r="AX113" s="394"/>
      <c r="AY113" s="394"/>
      <c r="AZ113" s="394"/>
      <c r="BA113" s="394"/>
      <c r="BB113" s="394"/>
      <c r="BC113" s="394"/>
      <c r="BD113" s="394"/>
      <c r="BE113" s="394"/>
      <c r="BF113" s="394"/>
      <c r="BG113" s="395"/>
      <c r="BH113" s="374" t="str">
        <f>IF(印刷用【簡易版】!CD7="","",印刷用【簡易版】!CD7)</f>
        <v/>
      </c>
      <c r="BI113" s="375"/>
      <c r="BJ113" s="375"/>
      <c r="BK113" s="375"/>
      <c r="BL113" s="375"/>
      <c r="BM113" s="375"/>
      <c r="BN113" s="375"/>
      <c r="BO113" s="375"/>
      <c r="BP113" s="375"/>
      <c r="BQ113" s="375"/>
      <c r="BR113" s="375"/>
      <c r="BS113" s="376"/>
      <c r="BT113" s="396" t="str">
        <f>IF(印刷用【簡易版】!CL7="","",印刷用【簡易版】!CL7)</f>
        <v/>
      </c>
      <c r="BU113" s="397"/>
      <c r="BV113" s="397"/>
      <c r="BW113" s="397"/>
      <c r="BX113" s="397"/>
      <c r="BY113" s="397"/>
      <c r="BZ113" s="397"/>
      <c r="CA113" s="397"/>
      <c r="CB113" s="397"/>
      <c r="CC113" s="397"/>
      <c r="CD113" s="397"/>
      <c r="CE113" s="397"/>
      <c r="CF113" s="397"/>
      <c r="CG113" s="397"/>
      <c r="CH113" s="397"/>
      <c r="CI113" s="397"/>
      <c r="CJ113" s="397"/>
      <c r="CK113" s="397"/>
      <c r="CL113" s="397"/>
      <c r="CM113" s="407"/>
      <c r="CP113" s="401"/>
      <c r="CQ113" s="402"/>
      <c r="CR113" s="402"/>
      <c r="CS113" s="402"/>
      <c r="CT113" s="402"/>
      <c r="CU113" s="402"/>
      <c r="CV113" s="402"/>
      <c r="CW113" s="402"/>
      <c r="CX113" s="402"/>
      <c r="CY113" s="402"/>
      <c r="CZ113" s="402"/>
      <c r="DA113" s="402"/>
      <c r="DB113" s="402"/>
      <c r="DC113" s="402"/>
      <c r="DD113" s="402"/>
      <c r="DE113" s="402"/>
      <c r="DF113" s="402"/>
      <c r="DG113" s="402"/>
      <c r="DH113" s="402"/>
      <c r="DI113" s="402"/>
      <c r="DJ113" s="402"/>
      <c r="DK113" s="402"/>
      <c r="DL113" s="402"/>
      <c r="DM113" s="402"/>
      <c r="DN113" s="402"/>
      <c r="DO113" s="402"/>
      <c r="DP113" s="402"/>
      <c r="DQ113" s="402"/>
      <c r="DR113" s="402"/>
      <c r="DS113" s="402"/>
      <c r="DT113" s="402"/>
      <c r="DU113" s="402"/>
      <c r="DV113" s="402"/>
      <c r="DW113" s="402"/>
      <c r="DX113" s="402"/>
      <c r="DY113" s="402"/>
      <c r="DZ113" s="402"/>
      <c r="EA113" s="402"/>
      <c r="EB113" s="402"/>
      <c r="EC113" s="402"/>
      <c r="ED113" s="402"/>
      <c r="EE113" s="402"/>
      <c r="EF113" s="402"/>
      <c r="EG113" s="402"/>
      <c r="EH113" s="402"/>
      <c r="EI113" s="403"/>
    </row>
    <row r="114" spans="4:139" ht="21" hidden="1" customHeight="1" x14ac:dyDescent="0.15">
      <c r="D114" s="383"/>
      <c r="E114" s="384"/>
      <c r="F114" s="384"/>
      <c r="G114" s="384"/>
      <c r="H114" s="384"/>
      <c r="I114" s="384"/>
      <c r="J114" s="384"/>
      <c r="K114" s="384"/>
      <c r="L114" s="384"/>
      <c r="M114" s="384"/>
      <c r="N114" s="384"/>
      <c r="O114" s="385"/>
      <c r="P114" s="377"/>
      <c r="Q114" s="378"/>
      <c r="R114" s="378"/>
      <c r="S114" s="378"/>
      <c r="T114" s="378"/>
      <c r="U114" s="378"/>
      <c r="V114" s="378"/>
      <c r="W114" s="378"/>
      <c r="X114" s="378"/>
      <c r="Y114" s="378"/>
      <c r="Z114" s="378"/>
      <c r="AA114" s="379"/>
      <c r="AB114" s="391"/>
      <c r="AC114" s="392"/>
      <c r="AD114" s="392"/>
      <c r="AE114" s="392"/>
      <c r="AF114" s="392"/>
      <c r="AG114" s="392"/>
      <c r="AH114" s="392"/>
      <c r="AI114" s="392"/>
      <c r="AJ114" s="392"/>
      <c r="AK114" s="392"/>
      <c r="AL114" s="392"/>
      <c r="AM114" s="392"/>
      <c r="AN114" s="392"/>
      <c r="AO114" s="392"/>
      <c r="AP114" s="392"/>
      <c r="AQ114" s="392"/>
      <c r="AR114" s="392"/>
      <c r="AS114" s="392"/>
      <c r="AT114" s="392"/>
      <c r="AU114" s="392"/>
      <c r="AV114" s="383"/>
      <c r="AW114" s="384"/>
      <c r="AX114" s="384"/>
      <c r="AY114" s="384"/>
      <c r="AZ114" s="384"/>
      <c r="BA114" s="384"/>
      <c r="BB114" s="384"/>
      <c r="BC114" s="384"/>
      <c r="BD114" s="384"/>
      <c r="BE114" s="384"/>
      <c r="BF114" s="384"/>
      <c r="BG114" s="385"/>
      <c r="BH114" s="377"/>
      <c r="BI114" s="378"/>
      <c r="BJ114" s="378"/>
      <c r="BK114" s="378"/>
      <c r="BL114" s="378"/>
      <c r="BM114" s="378"/>
      <c r="BN114" s="378"/>
      <c r="BO114" s="378"/>
      <c r="BP114" s="378"/>
      <c r="BQ114" s="378"/>
      <c r="BR114" s="378"/>
      <c r="BS114" s="379"/>
      <c r="BT114" s="391"/>
      <c r="BU114" s="392"/>
      <c r="BV114" s="392"/>
      <c r="BW114" s="392"/>
      <c r="BX114" s="392"/>
      <c r="BY114" s="392"/>
      <c r="BZ114" s="392"/>
      <c r="CA114" s="392"/>
      <c r="CB114" s="392"/>
      <c r="CC114" s="392"/>
      <c r="CD114" s="392"/>
      <c r="CE114" s="392"/>
      <c r="CF114" s="392"/>
      <c r="CG114" s="392"/>
      <c r="CH114" s="392"/>
      <c r="CI114" s="392"/>
      <c r="CJ114" s="392"/>
      <c r="CK114" s="392"/>
      <c r="CL114" s="392"/>
      <c r="CM114" s="408"/>
      <c r="CP114" s="401"/>
      <c r="CQ114" s="402"/>
      <c r="CR114" s="402"/>
      <c r="CS114" s="402"/>
      <c r="CT114" s="402"/>
      <c r="CU114" s="402"/>
      <c r="CV114" s="402"/>
      <c r="CW114" s="402"/>
      <c r="CX114" s="402"/>
      <c r="CY114" s="402"/>
      <c r="CZ114" s="402"/>
      <c r="DA114" s="402"/>
      <c r="DB114" s="402"/>
      <c r="DC114" s="402"/>
      <c r="DD114" s="402"/>
      <c r="DE114" s="402"/>
      <c r="DF114" s="402"/>
      <c r="DG114" s="402"/>
      <c r="DH114" s="402"/>
      <c r="DI114" s="402"/>
      <c r="DJ114" s="402"/>
      <c r="DK114" s="402"/>
      <c r="DL114" s="402"/>
      <c r="DM114" s="402"/>
      <c r="DN114" s="402"/>
      <c r="DO114" s="402"/>
      <c r="DP114" s="402"/>
      <c r="DQ114" s="402"/>
      <c r="DR114" s="402"/>
      <c r="DS114" s="402"/>
      <c r="DT114" s="402"/>
      <c r="DU114" s="402"/>
      <c r="DV114" s="402"/>
      <c r="DW114" s="402"/>
      <c r="DX114" s="402"/>
      <c r="DY114" s="402"/>
      <c r="DZ114" s="402"/>
      <c r="EA114" s="402"/>
      <c r="EB114" s="402"/>
      <c r="EC114" s="402"/>
      <c r="ED114" s="402"/>
      <c r="EE114" s="402"/>
      <c r="EF114" s="402"/>
      <c r="EG114" s="402"/>
      <c r="EH114" s="402"/>
      <c r="EI114" s="403"/>
    </row>
    <row r="115" spans="4:139" ht="21" hidden="1" customHeight="1" x14ac:dyDescent="0.15">
      <c r="D115" s="393" t="s">
        <v>269</v>
      </c>
      <c r="E115" s="394"/>
      <c r="F115" s="394"/>
      <c r="G115" s="394"/>
      <c r="H115" s="394"/>
      <c r="I115" s="394"/>
      <c r="J115" s="394"/>
      <c r="K115" s="394"/>
      <c r="L115" s="394"/>
      <c r="M115" s="394"/>
      <c r="N115" s="394"/>
      <c r="O115" s="395"/>
      <c r="P115" s="374" t="str">
        <f>IF(印刷用【簡易版】!BC8="","",印刷用【簡易版】!BC8)</f>
        <v/>
      </c>
      <c r="Q115" s="375"/>
      <c r="R115" s="375"/>
      <c r="S115" s="375"/>
      <c r="T115" s="375"/>
      <c r="U115" s="375"/>
      <c r="V115" s="375"/>
      <c r="W115" s="375"/>
      <c r="X115" s="375"/>
      <c r="Y115" s="375"/>
      <c r="Z115" s="375"/>
      <c r="AA115" s="376"/>
      <c r="AB115" s="396" t="str">
        <f>IF(印刷用【簡易版】!BK8="","",印刷用【簡易版】!BK8)</f>
        <v/>
      </c>
      <c r="AC115" s="397"/>
      <c r="AD115" s="397"/>
      <c r="AE115" s="397"/>
      <c r="AF115" s="397"/>
      <c r="AG115" s="397"/>
      <c r="AH115" s="397"/>
      <c r="AI115" s="397"/>
      <c r="AJ115" s="397"/>
      <c r="AK115" s="397"/>
      <c r="AL115" s="397"/>
      <c r="AM115" s="397"/>
      <c r="AN115" s="397"/>
      <c r="AO115" s="397"/>
      <c r="AP115" s="397"/>
      <c r="AQ115" s="397"/>
      <c r="AR115" s="397"/>
      <c r="AS115" s="397"/>
      <c r="AT115" s="397"/>
      <c r="AU115" s="397"/>
      <c r="AV115" s="393" t="s">
        <v>276</v>
      </c>
      <c r="AW115" s="394"/>
      <c r="AX115" s="394"/>
      <c r="AY115" s="394"/>
      <c r="AZ115" s="394"/>
      <c r="BA115" s="394"/>
      <c r="BB115" s="394"/>
      <c r="BC115" s="394"/>
      <c r="BD115" s="394"/>
      <c r="BE115" s="394"/>
      <c r="BF115" s="394"/>
      <c r="BG115" s="395"/>
      <c r="BH115" s="374" t="str">
        <f>IF(AND(COUNT(P107:AA116,BH107:BS114)=0,SUM(P107:AA116,BH107:BS114)=0),"",SUM(P107:AA116,BH107:BS114))</f>
        <v/>
      </c>
      <c r="BI115" s="375"/>
      <c r="BJ115" s="375"/>
      <c r="BK115" s="375"/>
      <c r="BL115" s="375"/>
      <c r="BM115" s="375"/>
      <c r="BN115" s="375"/>
      <c r="BO115" s="375"/>
      <c r="BP115" s="375"/>
      <c r="BQ115" s="375"/>
      <c r="BR115" s="375"/>
      <c r="BS115" s="376"/>
      <c r="BT115" s="396"/>
      <c r="BU115" s="397"/>
      <c r="BV115" s="397"/>
      <c r="BW115" s="397"/>
      <c r="BX115" s="397"/>
      <c r="BY115" s="397"/>
      <c r="BZ115" s="397"/>
      <c r="CA115" s="397"/>
      <c r="CB115" s="397"/>
      <c r="CC115" s="397"/>
      <c r="CD115" s="397"/>
      <c r="CE115" s="397"/>
      <c r="CF115" s="397"/>
      <c r="CG115" s="397"/>
      <c r="CH115" s="397"/>
      <c r="CI115" s="397"/>
      <c r="CJ115" s="397"/>
      <c r="CK115" s="397"/>
      <c r="CL115" s="397"/>
      <c r="CM115" s="407"/>
      <c r="CP115" s="401"/>
      <c r="CQ115" s="402"/>
      <c r="CR115" s="402"/>
      <c r="CS115" s="402"/>
      <c r="CT115" s="402"/>
      <c r="CU115" s="402"/>
      <c r="CV115" s="402"/>
      <c r="CW115" s="402"/>
      <c r="CX115" s="402"/>
      <c r="CY115" s="402"/>
      <c r="CZ115" s="402"/>
      <c r="DA115" s="402"/>
      <c r="DB115" s="402"/>
      <c r="DC115" s="402"/>
      <c r="DD115" s="402"/>
      <c r="DE115" s="402"/>
      <c r="DF115" s="402"/>
      <c r="DG115" s="402"/>
      <c r="DH115" s="402"/>
      <c r="DI115" s="402"/>
      <c r="DJ115" s="402"/>
      <c r="DK115" s="402"/>
      <c r="DL115" s="402"/>
      <c r="DM115" s="402"/>
      <c r="DN115" s="402"/>
      <c r="DO115" s="402"/>
      <c r="DP115" s="402"/>
      <c r="DQ115" s="402"/>
      <c r="DR115" s="402"/>
      <c r="DS115" s="402"/>
      <c r="DT115" s="402"/>
      <c r="DU115" s="402"/>
      <c r="DV115" s="402"/>
      <c r="DW115" s="402"/>
      <c r="DX115" s="402"/>
      <c r="DY115" s="402"/>
      <c r="DZ115" s="402"/>
      <c r="EA115" s="402"/>
      <c r="EB115" s="402"/>
      <c r="EC115" s="402"/>
      <c r="ED115" s="402"/>
      <c r="EE115" s="402"/>
      <c r="EF115" s="402"/>
      <c r="EG115" s="402"/>
      <c r="EH115" s="402"/>
      <c r="EI115" s="403"/>
    </row>
    <row r="116" spans="4:139" ht="21" hidden="1" customHeight="1" thickBot="1" x14ac:dyDescent="0.2">
      <c r="D116" s="409"/>
      <c r="E116" s="410"/>
      <c r="F116" s="410"/>
      <c r="G116" s="410"/>
      <c r="H116" s="410"/>
      <c r="I116" s="410"/>
      <c r="J116" s="410"/>
      <c r="K116" s="410"/>
      <c r="L116" s="410"/>
      <c r="M116" s="410"/>
      <c r="N116" s="410"/>
      <c r="O116" s="411"/>
      <c r="P116" s="412"/>
      <c r="Q116" s="413"/>
      <c r="R116" s="413"/>
      <c r="S116" s="413"/>
      <c r="T116" s="413"/>
      <c r="U116" s="413"/>
      <c r="V116" s="413"/>
      <c r="W116" s="413"/>
      <c r="X116" s="413"/>
      <c r="Y116" s="413"/>
      <c r="Z116" s="413"/>
      <c r="AA116" s="414"/>
      <c r="AB116" s="415"/>
      <c r="AC116" s="416"/>
      <c r="AD116" s="416"/>
      <c r="AE116" s="416"/>
      <c r="AF116" s="416"/>
      <c r="AG116" s="416"/>
      <c r="AH116" s="416"/>
      <c r="AI116" s="416"/>
      <c r="AJ116" s="416"/>
      <c r="AK116" s="416"/>
      <c r="AL116" s="416"/>
      <c r="AM116" s="416"/>
      <c r="AN116" s="416"/>
      <c r="AO116" s="416"/>
      <c r="AP116" s="416"/>
      <c r="AQ116" s="416"/>
      <c r="AR116" s="416"/>
      <c r="AS116" s="416"/>
      <c r="AT116" s="416"/>
      <c r="AU116" s="416"/>
      <c r="AV116" s="409"/>
      <c r="AW116" s="410"/>
      <c r="AX116" s="410"/>
      <c r="AY116" s="410"/>
      <c r="AZ116" s="410"/>
      <c r="BA116" s="410"/>
      <c r="BB116" s="410"/>
      <c r="BC116" s="410"/>
      <c r="BD116" s="410"/>
      <c r="BE116" s="410"/>
      <c r="BF116" s="410"/>
      <c r="BG116" s="411"/>
      <c r="BH116" s="412"/>
      <c r="BI116" s="413"/>
      <c r="BJ116" s="413"/>
      <c r="BK116" s="413"/>
      <c r="BL116" s="413"/>
      <c r="BM116" s="413"/>
      <c r="BN116" s="413"/>
      <c r="BO116" s="413"/>
      <c r="BP116" s="413"/>
      <c r="BQ116" s="413"/>
      <c r="BR116" s="413"/>
      <c r="BS116" s="414"/>
      <c r="BT116" s="415"/>
      <c r="BU116" s="416"/>
      <c r="BV116" s="416"/>
      <c r="BW116" s="416"/>
      <c r="BX116" s="416"/>
      <c r="BY116" s="416"/>
      <c r="BZ116" s="416"/>
      <c r="CA116" s="416"/>
      <c r="CB116" s="416"/>
      <c r="CC116" s="416"/>
      <c r="CD116" s="416"/>
      <c r="CE116" s="416"/>
      <c r="CF116" s="416"/>
      <c r="CG116" s="416"/>
      <c r="CH116" s="416"/>
      <c r="CI116" s="416"/>
      <c r="CJ116" s="416"/>
      <c r="CK116" s="416"/>
      <c r="CL116" s="416"/>
      <c r="CM116" s="432"/>
      <c r="CP116" s="404"/>
      <c r="CQ116" s="405"/>
      <c r="CR116" s="405"/>
      <c r="CS116" s="405"/>
      <c r="CT116" s="405"/>
      <c r="CU116" s="405"/>
      <c r="CV116" s="405"/>
      <c r="CW116" s="405"/>
      <c r="CX116" s="405"/>
      <c r="CY116" s="405"/>
      <c r="CZ116" s="405"/>
      <c r="DA116" s="405"/>
      <c r="DB116" s="405"/>
      <c r="DC116" s="405"/>
      <c r="DD116" s="405"/>
      <c r="DE116" s="405"/>
      <c r="DF116" s="405"/>
      <c r="DG116" s="405"/>
      <c r="DH116" s="405"/>
      <c r="DI116" s="405"/>
      <c r="DJ116" s="405"/>
      <c r="DK116" s="405"/>
      <c r="DL116" s="405"/>
      <c r="DM116" s="405"/>
      <c r="DN116" s="405"/>
      <c r="DO116" s="405"/>
      <c r="DP116" s="405"/>
      <c r="DQ116" s="405"/>
      <c r="DR116" s="405"/>
      <c r="DS116" s="405"/>
      <c r="DT116" s="405"/>
      <c r="DU116" s="405"/>
      <c r="DV116" s="405"/>
      <c r="DW116" s="405"/>
      <c r="DX116" s="405"/>
      <c r="DY116" s="405"/>
      <c r="DZ116" s="405"/>
      <c r="EA116" s="405"/>
      <c r="EB116" s="405"/>
      <c r="EC116" s="405"/>
      <c r="ED116" s="405"/>
      <c r="EE116" s="405"/>
      <c r="EF116" s="405"/>
      <c r="EG116" s="405"/>
      <c r="EH116" s="405"/>
      <c r="EI116" s="406"/>
    </row>
    <row r="117" spans="4:139" ht="21" hidden="1" customHeight="1" x14ac:dyDescent="0.15">
      <c r="CP117" s="107"/>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100"/>
    </row>
    <row r="118" spans="4:139" ht="21" hidden="1" customHeight="1" x14ac:dyDescent="0.15">
      <c r="P118" s="66"/>
      <c r="Q118" s="66"/>
      <c r="R118" s="66"/>
      <c r="S118" s="66"/>
      <c r="T118" s="66"/>
      <c r="U118" s="66"/>
      <c r="V118" s="66"/>
      <c r="W118" s="66"/>
      <c r="X118" s="66"/>
      <c r="Y118" s="66"/>
      <c r="Z118" s="66"/>
      <c r="AA118" s="66"/>
      <c r="CP118" s="107"/>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100"/>
    </row>
    <row r="119" spans="4:139" ht="21" hidden="1" customHeight="1" x14ac:dyDescent="0.15">
      <c r="CP119" s="107"/>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100"/>
    </row>
    <row r="120" spans="4:139" ht="21" customHeight="1" thickBot="1" x14ac:dyDescent="0.2">
      <c r="CP120" s="108"/>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2"/>
    </row>
    <row r="121" spans="4:139" ht="21" customHeight="1" x14ac:dyDescent="0.15"/>
    <row r="122" spans="4:139" ht="21" customHeight="1" x14ac:dyDescent="0.15"/>
    <row r="123" spans="4:139" ht="21" customHeight="1" x14ac:dyDescent="0.15"/>
    <row r="124" spans="4:139" ht="21" customHeight="1" x14ac:dyDescent="0.15"/>
    <row r="125" spans="4:139" ht="18" customHeight="1" x14ac:dyDescent="0.15"/>
    <row r="126" spans="4:139" ht="18" customHeight="1" x14ac:dyDescent="0.15"/>
    <row r="127" spans="4:139" ht="18" customHeight="1" x14ac:dyDescent="0.15"/>
    <row r="128" spans="4:139"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sheetData>
  <sheetProtection sheet="1" objects="1" scenarios="1"/>
  <mergeCells count="2616">
    <mergeCell ref="BT111:CM112"/>
    <mergeCell ref="BT109:CM110"/>
    <mergeCell ref="D115:O116"/>
    <mergeCell ref="P115:AA116"/>
    <mergeCell ref="AB115:AU116"/>
    <mergeCell ref="D98:Y101"/>
    <mergeCell ref="D102:Y103"/>
    <mergeCell ref="Z98:AU101"/>
    <mergeCell ref="Z102:AU103"/>
    <mergeCell ref="AV98:BQ101"/>
    <mergeCell ref="AV102:BQ103"/>
    <mergeCell ref="D96:CM97"/>
    <mergeCell ref="BH113:BS114"/>
    <mergeCell ref="BT113:CM114"/>
    <mergeCell ref="D105:O106"/>
    <mergeCell ref="P105:AA106"/>
    <mergeCell ref="AB105:AU106"/>
    <mergeCell ref="AV105:BG106"/>
    <mergeCell ref="BH105:BS106"/>
    <mergeCell ref="BT105:CM106"/>
    <mergeCell ref="AV115:BG116"/>
    <mergeCell ref="BH115:BS116"/>
    <mergeCell ref="BT115:CM116"/>
    <mergeCell ref="BH107:BS108"/>
    <mergeCell ref="BT107:CM108"/>
    <mergeCell ref="D109:O110"/>
    <mergeCell ref="P109:AA110"/>
    <mergeCell ref="AB109:AU110"/>
    <mergeCell ref="D111:O112"/>
    <mergeCell ref="P111:AA112"/>
    <mergeCell ref="AB111:AU112"/>
    <mergeCell ref="AV109:BG110"/>
    <mergeCell ref="BH109:BS110"/>
    <mergeCell ref="D107:O108"/>
    <mergeCell ref="P107:AA108"/>
    <mergeCell ref="AB107:AU108"/>
    <mergeCell ref="AV107:BG108"/>
    <mergeCell ref="D113:O114"/>
    <mergeCell ref="P113:AA114"/>
    <mergeCell ref="AB113:AU114"/>
    <mergeCell ref="AV113:BG114"/>
    <mergeCell ref="AV111:BG112"/>
    <mergeCell ref="BH111:BS112"/>
    <mergeCell ref="DY13:EK13"/>
    <mergeCell ref="GA24:GC24"/>
    <mergeCell ref="FX24:FZ24"/>
    <mergeCell ref="FO15:FQ15"/>
    <mergeCell ref="FI22:FK22"/>
    <mergeCell ref="FL20:FN20"/>
    <mergeCell ref="FO20:FQ20"/>
    <mergeCell ref="FL18:FN18"/>
    <mergeCell ref="FO18:FQ18"/>
    <mergeCell ref="FL16:FN16"/>
    <mergeCell ref="AR23:AX23"/>
    <mergeCell ref="AR22:AX22"/>
    <mergeCell ref="AY22:BE22"/>
    <mergeCell ref="BF22:BL22"/>
    <mergeCell ref="ED93:EJ93"/>
    <mergeCell ref="DA94:DG94"/>
    <mergeCell ref="ED94:EJ94"/>
    <mergeCell ref="CM91:CS91"/>
    <mergeCell ref="CT91:CZ91"/>
    <mergeCell ref="CP98:EI116"/>
    <mergeCell ref="DA91:DG91"/>
    <mergeCell ref="GD21:GG21"/>
    <mergeCell ref="GD22:GG22"/>
    <mergeCell ref="GD23:GG23"/>
    <mergeCell ref="GA23:GC23"/>
    <mergeCell ref="ET12:GC12"/>
    <mergeCell ref="BR98:CM101"/>
    <mergeCell ref="BR102:CM103"/>
    <mergeCell ref="DY20:EK20"/>
    <mergeCell ref="DY21:EK21"/>
    <mergeCell ref="DY22:EK22"/>
    <mergeCell ref="DY23:EK23"/>
    <mergeCell ref="DC23:DI23"/>
    <mergeCell ref="DW89:EC89"/>
    <mergeCell ref="DP87:DV87"/>
    <mergeCell ref="DW87:EC87"/>
    <mergeCell ref="DP85:DV85"/>
    <mergeCell ref="DW85:EC85"/>
    <mergeCell ref="DW67:EC67"/>
    <mergeCell ref="DH64:DK64"/>
    <mergeCell ref="DP64:DV64"/>
    <mergeCell ref="DW64:EC64"/>
    <mergeCell ref="DP62:DV62"/>
    <mergeCell ref="BM22:BS22"/>
    <mergeCell ref="DC22:DI22"/>
    <mergeCell ref="BT20:BZ20"/>
    <mergeCell ref="BT21:BZ21"/>
    <mergeCell ref="CH18:CN18"/>
    <mergeCell ref="CH19:CN19"/>
    <mergeCell ref="BK92:BQ92"/>
    <mergeCell ref="DA92:DG92"/>
    <mergeCell ref="ED92:EJ92"/>
    <mergeCell ref="DA93:DG93"/>
    <mergeCell ref="NO24:NR24"/>
    <mergeCell ref="CP8:DA8"/>
    <mergeCell ref="CP9:CW9"/>
    <mergeCell ref="CX9:DA9"/>
    <mergeCell ref="ME24:MG24"/>
    <mergeCell ref="MH24:MJ24"/>
    <mergeCell ref="MK24:MM24"/>
    <mergeCell ref="MN24:MP24"/>
    <mergeCell ref="MQ24:MS24"/>
    <mergeCell ref="MT24:MV24"/>
    <mergeCell ref="MW24:MY24"/>
    <mergeCell ref="MZ24:NB24"/>
    <mergeCell ref="NC24:NE24"/>
    <mergeCell ref="NF24:NH24"/>
    <mergeCell ref="NI24:NK24"/>
    <mergeCell ref="NL24:NN24"/>
    <mergeCell ref="DY8:EK12"/>
    <mergeCell ref="GD24:GG24"/>
    <mergeCell ref="GH24:GK24"/>
    <mergeCell ref="GD12:GG13"/>
    <mergeCell ref="GD14:GG14"/>
    <mergeCell ref="GD15:GG15"/>
    <mergeCell ref="FF17:FH17"/>
    <mergeCell ref="FI17:FK17"/>
    <mergeCell ref="FL15:FN15"/>
    <mergeCell ref="GD16:GG16"/>
    <mergeCell ref="GD17:GG17"/>
    <mergeCell ref="GA20:GC20"/>
    <mergeCell ref="GA21:GC21"/>
    <mergeCell ref="GA22:GC22"/>
    <mergeCell ref="GA17:GC17"/>
    <mergeCell ref="GA18:GC18"/>
    <mergeCell ref="ED91:EJ91"/>
    <mergeCell ref="DP89:DV89"/>
    <mergeCell ref="DW40:EC40"/>
    <mergeCell ref="DP41:DV41"/>
    <mergeCell ref="DW41:EC41"/>
    <mergeCell ref="DP38:DV38"/>
    <mergeCell ref="DW38:EC38"/>
    <mergeCell ref="DP39:DV39"/>
    <mergeCell ref="DW39:EC39"/>
    <mergeCell ref="DP35:DV35"/>
    <mergeCell ref="DW35:EC35"/>
    <mergeCell ref="DP36:DV36"/>
    <mergeCell ref="DW36:EC36"/>
    <mergeCell ref="GH91:HF91"/>
    <mergeCell ref="GH62:HF62"/>
    <mergeCell ref="GH63:HF63"/>
    <mergeCell ref="GH64:HF64"/>
    <mergeCell ref="GH65:HF65"/>
    <mergeCell ref="GH66:HF66"/>
    <mergeCell ref="GH67:HF67"/>
    <mergeCell ref="GH68:HF68"/>
    <mergeCell ref="GH80:HF80"/>
    <mergeCell ref="GH81:HF81"/>
    <mergeCell ref="GH82:HF82"/>
    <mergeCell ref="GH83:HF83"/>
    <mergeCell ref="GH84:HF84"/>
    <mergeCell ref="GH85:HF85"/>
    <mergeCell ref="GH86:HF86"/>
    <mergeCell ref="GH87:HF87"/>
    <mergeCell ref="GH88:HF88"/>
    <mergeCell ref="GH89:HF89"/>
    <mergeCell ref="GH37:HF37"/>
    <mergeCell ref="GH35:HF35"/>
    <mergeCell ref="GH36:HF36"/>
    <mergeCell ref="GH34:HF34"/>
    <mergeCell ref="GH38:HF38"/>
    <mergeCell ref="GH39:HF39"/>
    <mergeCell ref="GH40:HF40"/>
    <mergeCell ref="GH41:HF41"/>
    <mergeCell ref="GH42:HF42"/>
    <mergeCell ref="GH43:HF43"/>
    <mergeCell ref="GH44:HF44"/>
    <mergeCell ref="GH57:HF57"/>
    <mergeCell ref="GH58:HF58"/>
    <mergeCell ref="GH59:HF59"/>
    <mergeCell ref="GH60:HF60"/>
    <mergeCell ref="GH61:HF61"/>
    <mergeCell ref="GH90:HF90"/>
    <mergeCell ref="AW91:BC91"/>
    <mergeCell ref="BD91:BJ91"/>
    <mergeCell ref="BK91:BQ91"/>
    <mergeCell ref="BR91:BX91"/>
    <mergeCell ref="BY91:CE91"/>
    <mergeCell ref="CF91:CL91"/>
    <mergeCell ref="CT90:CZ90"/>
    <mergeCell ref="DH90:DK90"/>
    <mergeCell ref="DP90:DV90"/>
    <mergeCell ref="DW90:EC90"/>
    <mergeCell ref="CF83:CL83"/>
    <mergeCell ref="CM83:CS83"/>
    <mergeCell ref="CT83:CZ83"/>
    <mergeCell ref="DH83:DK83"/>
    <mergeCell ref="DW82:EC82"/>
    <mergeCell ref="AW81:BC81"/>
    <mergeCell ref="BD81:BJ81"/>
    <mergeCell ref="BR85:BX85"/>
    <mergeCell ref="CF85:CL85"/>
    <mergeCell ref="CM85:CS85"/>
    <mergeCell ref="CT85:CZ85"/>
    <mergeCell ref="BR83:BX83"/>
    <mergeCell ref="DP91:DV91"/>
    <mergeCell ref="DW91:EC91"/>
    <mergeCell ref="CT66:CZ66"/>
    <mergeCell ref="D91:T91"/>
    <mergeCell ref="U91:AA91"/>
    <mergeCell ref="AB91:AH91"/>
    <mergeCell ref="AI91:AO91"/>
    <mergeCell ref="AP91:AV91"/>
    <mergeCell ref="AI90:AO90"/>
    <mergeCell ref="AP90:AV90"/>
    <mergeCell ref="AW90:BC90"/>
    <mergeCell ref="BD90:BJ90"/>
    <mergeCell ref="BR90:BX90"/>
    <mergeCell ref="CF90:CL90"/>
    <mergeCell ref="DL81:DO90"/>
    <mergeCell ref="DP81:DV81"/>
    <mergeCell ref="DW81:EC81"/>
    <mergeCell ref="CM90:CS90"/>
    <mergeCell ref="CT89:CZ89"/>
    <mergeCell ref="DH89:DK89"/>
    <mergeCell ref="AB88:AH88"/>
    <mergeCell ref="AI88:AO88"/>
    <mergeCell ref="AP88:AV88"/>
    <mergeCell ref="AW87:BC87"/>
    <mergeCell ref="BD87:BJ87"/>
    <mergeCell ref="BR87:BX87"/>
    <mergeCell ref="CF87:CL87"/>
    <mergeCell ref="CM87:CS87"/>
    <mergeCell ref="CT87:CZ87"/>
    <mergeCell ref="DP86:DV86"/>
    <mergeCell ref="DW86:EC86"/>
    <mergeCell ref="DP83:DV83"/>
    <mergeCell ref="DW83:EC83"/>
    <mergeCell ref="BD83:BJ83"/>
    <mergeCell ref="B90:C90"/>
    <mergeCell ref="D90:J90"/>
    <mergeCell ref="K90:Q90"/>
    <mergeCell ref="R90:T90"/>
    <mergeCell ref="U90:AA90"/>
    <mergeCell ref="AB90:AH90"/>
    <mergeCell ref="AP89:AV89"/>
    <mergeCell ref="AW89:BC89"/>
    <mergeCell ref="BD89:BJ89"/>
    <mergeCell ref="BR89:BX89"/>
    <mergeCell ref="CF89:CL89"/>
    <mergeCell ref="CM89:CS89"/>
    <mergeCell ref="DH88:DK88"/>
    <mergeCell ref="DP88:DV88"/>
    <mergeCell ref="DW88:EC88"/>
    <mergeCell ref="B89:C89"/>
    <mergeCell ref="D89:J89"/>
    <mergeCell ref="K89:Q89"/>
    <mergeCell ref="R89:T89"/>
    <mergeCell ref="U89:AA89"/>
    <mergeCell ref="AB89:AH89"/>
    <mergeCell ref="AI89:AO89"/>
    <mergeCell ref="AW88:BC88"/>
    <mergeCell ref="BD88:BJ88"/>
    <mergeCell ref="BR88:BX88"/>
    <mergeCell ref="CF88:CL88"/>
    <mergeCell ref="CM88:CS88"/>
    <mergeCell ref="CT88:CZ88"/>
    <mergeCell ref="B88:C88"/>
    <mergeCell ref="D88:J88"/>
    <mergeCell ref="K88:Q88"/>
    <mergeCell ref="R88:T88"/>
    <mergeCell ref="B87:C87"/>
    <mergeCell ref="D87:J87"/>
    <mergeCell ref="K87:Q87"/>
    <mergeCell ref="R87:T87"/>
    <mergeCell ref="U87:AA87"/>
    <mergeCell ref="AB87:AH87"/>
    <mergeCell ref="AI87:AO87"/>
    <mergeCell ref="AP87:AV87"/>
    <mergeCell ref="AW86:BC86"/>
    <mergeCell ref="BD86:BJ86"/>
    <mergeCell ref="BR86:BX86"/>
    <mergeCell ref="CF86:CL86"/>
    <mergeCell ref="CM86:CS86"/>
    <mergeCell ref="CT86:CZ86"/>
    <mergeCell ref="B86:C86"/>
    <mergeCell ref="D86:J86"/>
    <mergeCell ref="K86:Q86"/>
    <mergeCell ref="R86:T86"/>
    <mergeCell ref="U86:AA86"/>
    <mergeCell ref="AB86:AH86"/>
    <mergeCell ref="B85:C85"/>
    <mergeCell ref="D85:J85"/>
    <mergeCell ref="K85:Q85"/>
    <mergeCell ref="R85:T85"/>
    <mergeCell ref="U85:AA85"/>
    <mergeCell ref="AB85:AH85"/>
    <mergeCell ref="AI85:AO85"/>
    <mergeCell ref="AP85:AV85"/>
    <mergeCell ref="AW84:BC84"/>
    <mergeCell ref="BD84:BJ84"/>
    <mergeCell ref="BR84:BX84"/>
    <mergeCell ref="CF84:CL84"/>
    <mergeCell ref="CM84:CS84"/>
    <mergeCell ref="CT84:CZ84"/>
    <mergeCell ref="D84:J84"/>
    <mergeCell ref="K84:Q84"/>
    <mergeCell ref="R84:T84"/>
    <mergeCell ref="U84:AA84"/>
    <mergeCell ref="AB84:AH84"/>
    <mergeCell ref="AI84:AO84"/>
    <mergeCell ref="AP84:AV84"/>
    <mergeCell ref="B84:C84"/>
    <mergeCell ref="BK81:BQ90"/>
    <mergeCell ref="BR81:BX81"/>
    <mergeCell ref="AI82:AO82"/>
    <mergeCell ref="AP82:AV82"/>
    <mergeCell ref="AW82:BC82"/>
    <mergeCell ref="BD82:BJ82"/>
    <mergeCell ref="AI86:AO86"/>
    <mergeCell ref="AP86:AV86"/>
    <mergeCell ref="AW85:BC85"/>
    <mergeCell ref="BD85:BJ85"/>
    <mergeCell ref="B83:C83"/>
    <mergeCell ref="D83:J83"/>
    <mergeCell ref="K83:Q83"/>
    <mergeCell ref="R83:T83"/>
    <mergeCell ref="U83:AA83"/>
    <mergeCell ref="AB83:AH83"/>
    <mergeCell ref="AI83:AO83"/>
    <mergeCell ref="AP83:AV83"/>
    <mergeCell ref="AW83:BC83"/>
    <mergeCell ref="BR82:BX82"/>
    <mergeCell ref="CF82:CL82"/>
    <mergeCell ref="CM82:CS82"/>
    <mergeCell ref="CT82:CZ82"/>
    <mergeCell ref="DH82:DK82"/>
    <mergeCell ref="DP82:DV82"/>
    <mergeCell ref="DP84:DV84"/>
    <mergeCell ref="DW84:EC84"/>
    <mergeCell ref="R82:T82"/>
    <mergeCell ref="U82:AA82"/>
    <mergeCell ref="AB82:AH82"/>
    <mergeCell ref="BY81:CE90"/>
    <mergeCell ref="CF81:CL81"/>
    <mergeCell ref="CM81:CS81"/>
    <mergeCell ref="CT81:CZ81"/>
    <mergeCell ref="DA81:DG90"/>
    <mergeCell ref="DH81:DK81"/>
    <mergeCell ref="DH84:DK84"/>
    <mergeCell ref="DH85:DK85"/>
    <mergeCell ref="DH86:DK86"/>
    <mergeCell ref="DH87:DK87"/>
    <mergeCell ref="AI81:AO81"/>
    <mergeCell ref="AP81:AV81"/>
    <mergeCell ref="U88:AA88"/>
    <mergeCell ref="B81:C81"/>
    <mergeCell ref="D81:J81"/>
    <mergeCell ref="K81:Q81"/>
    <mergeCell ref="R81:T81"/>
    <mergeCell ref="U81:AA81"/>
    <mergeCell ref="AB81:AH81"/>
    <mergeCell ref="ED79:EJ80"/>
    <mergeCell ref="U80:AA80"/>
    <mergeCell ref="AB80:AH80"/>
    <mergeCell ref="AI80:AO80"/>
    <mergeCell ref="AP80:AV80"/>
    <mergeCell ref="AW80:BC80"/>
    <mergeCell ref="BD80:BJ80"/>
    <mergeCell ref="BK80:BQ80"/>
    <mergeCell ref="BR80:BX80"/>
    <mergeCell ref="BY80:CE80"/>
    <mergeCell ref="CT79:CZ79"/>
    <mergeCell ref="DA79:DG79"/>
    <mergeCell ref="DH79:DK80"/>
    <mergeCell ref="DL79:DO80"/>
    <mergeCell ref="DP79:DV80"/>
    <mergeCell ref="DW79:EC80"/>
    <mergeCell ref="BD79:BJ79"/>
    <mergeCell ref="BK79:BQ79"/>
    <mergeCell ref="BR79:BX79"/>
    <mergeCell ref="BY79:CE79"/>
    <mergeCell ref="CF79:CL79"/>
    <mergeCell ref="CM79:CS79"/>
    <mergeCell ref="ED81:EJ90"/>
    <mergeCell ref="B82:C82"/>
    <mergeCell ref="D82:J82"/>
    <mergeCell ref="K82:Q82"/>
    <mergeCell ref="AI68:AO68"/>
    <mergeCell ref="AP68:AV68"/>
    <mergeCell ref="AW68:BC68"/>
    <mergeCell ref="DH78:DO78"/>
    <mergeCell ref="DP78:EJ78"/>
    <mergeCell ref="D79:J80"/>
    <mergeCell ref="K79:Q80"/>
    <mergeCell ref="R79:T80"/>
    <mergeCell ref="U79:AA79"/>
    <mergeCell ref="AB79:AH79"/>
    <mergeCell ref="AI79:AO79"/>
    <mergeCell ref="AP79:AV79"/>
    <mergeCell ref="AW79:BC79"/>
    <mergeCell ref="BR77:CE77"/>
    <mergeCell ref="D78:T78"/>
    <mergeCell ref="U78:AO78"/>
    <mergeCell ref="AP78:BQ78"/>
    <mergeCell ref="BR78:CE78"/>
    <mergeCell ref="CF78:DG78"/>
    <mergeCell ref="U74:Z74"/>
    <mergeCell ref="K75:T75"/>
    <mergeCell ref="U75:Z75"/>
    <mergeCell ref="AA75:AK75"/>
    <mergeCell ref="AL75:BC76"/>
    <mergeCell ref="K76:T76"/>
    <mergeCell ref="U76:Z76"/>
    <mergeCell ref="AA76:AK76"/>
    <mergeCell ref="CF80:CL80"/>
    <mergeCell ref="CM80:CS80"/>
    <mergeCell ref="CT80:CZ80"/>
    <mergeCell ref="DA80:DG80"/>
    <mergeCell ref="DH66:DK66"/>
    <mergeCell ref="DP66:DV66"/>
    <mergeCell ref="DW66:EC66"/>
    <mergeCell ref="DA70:DG70"/>
    <mergeCell ref="ED70:EJ70"/>
    <mergeCell ref="DA71:DG71"/>
    <mergeCell ref="ED71:EJ71"/>
    <mergeCell ref="B73:I74"/>
    <mergeCell ref="K73:O74"/>
    <mergeCell ref="P73:T73"/>
    <mergeCell ref="U73:Z73"/>
    <mergeCell ref="AA73:BC74"/>
    <mergeCell ref="P74:T74"/>
    <mergeCell ref="CT68:CZ68"/>
    <mergeCell ref="DA68:DG68"/>
    <mergeCell ref="DP68:DV68"/>
    <mergeCell ref="DW68:EC68"/>
    <mergeCell ref="ED68:EJ68"/>
    <mergeCell ref="BK69:BQ69"/>
    <mergeCell ref="DA69:DG69"/>
    <mergeCell ref="ED69:EJ69"/>
    <mergeCell ref="BD68:BJ68"/>
    <mergeCell ref="BK68:BQ68"/>
    <mergeCell ref="B67:C67"/>
    <mergeCell ref="BR68:BX68"/>
    <mergeCell ref="BY68:CE68"/>
    <mergeCell ref="CF68:CL68"/>
    <mergeCell ref="CM68:CS68"/>
    <mergeCell ref="D68:T68"/>
    <mergeCell ref="U68:AA68"/>
    <mergeCell ref="AB68:AH68"/>
    <mergeCell ref="D67:J67"/>
    <mergeCell ref="K67:Q67"/>
    <mergeCell ref="R67:T67"/>
    <mergeCell ref="U67:AA67"/>
    <mergeCell ref="AI66:AO66"/>
    <mergeCell ref="AP66:AV66"/>
    <mergeCell ref="AW66:BC66"/>
    <mergeCell ref="BD66:BJ66"/>
    <mergeCell ref="BR66:BX66"/>
    <mergeCell ref="CF66:CL66"/>
    <mergeCell ref="CT65:CZ65"/>
    <mergeCell ref="DH65:DK65"/>
    <mergeCell ref="DP65:DV65"/>
    <mergeCell ref="DW65:EC65"/>
    <mergeCell ref="B66:C66"/>
    <mergeCell ref="D66:J66"/>
    <mergeCell ref="K66:Q66"/>
    <mergeCell ref="R66:T66"/>
    <mergeCell ref="U66:AA66"/>
    <mergeCell ref="AB66:AH66"/>
    <mergeCell ref="AP65:AV65"/>
    <mergeCell ref="AW65:BC65"/>
    <mergeCell ref="BD65:BJ65"/>
    <mergeCell ref="BR65:BX65"/>
    <mergeCell ref="CF65:CL65"/>
    <mergeCell ref="CM65:CS65"/>
    <mergeCell ref="CF67:CL67"/>
    <mergeCell ref="CM67:CS67"/>
    <mergeCell ref="CT67:CZ67"/>
    <mergeCell ref="DH67:DK67"/>
    <mergeCell ref="DP67:DV67"/>
    <mergeCell ref="B65:C65"/>
    <mergeCell ref="D65:J65"/>
    <mergeCell ref="K65:Q65"/>
    <mergeCell ref="R65:T65"/>
    <mergeCell ref="U65:AA65"/>
    <mergeCell ref="AB65:AH65"/>
    <mergeCell ref="AI65:AO65"/>
    <mergeCell ref="AP64:AV64"/>
    <mergeCell ref="AW64:BC64"/>
    <mergeCell ref="BD64:BJ64"/>
    <mergeCell ref="BR64:BX64"/>
    <mergeCell ref="CF64:CL64"/>
    <mergeCell ref="CM64:CS64"/>
    <mergeCell ref="DH63:DK63"/>
    <mergeCell ref="DP63:DV63"/>
    <mergeCell ref="DW63:EC63"/>
    <mergeCell ref="B64:C64"/>
    <mergeCell ref="D64:J64"/>
    <mergeCell ref="K64:Q64"/>
    <mergeCell ref="R64:T64"/>
    <mergeCell ref="U64:AA64"/>
    <mergeCell ref="AB64:AH64"/>
    <mergeCell ref="AI64:AO64"/>
    <mergeCell ref="AP63:AV63"/>
    <mergeCell ref="AW63:BC63"/>
    <mergeCell ref="BD63:BJ63"/>
    <mergeCell ref="BR63:BX63"/>
    <mergeCell ref="CF63:CL63"/>
    <mergeCell ref="CM63:CS63"/>
    <mergeCell ref="DL58:DO67"/>
    <mergeCell ref="DP58:DV58"/>
    <mergeCell ref="DW58:EC58"/>
    <mergeCell ref="DH62:DK62"/>
    <mergeCell ref="DW62:EC62"/>
    <mergeCell ref="B63:C63"/>
    <mergeCell ref="D63:J63"/>
    <mergeCell ref="K63:Q63"/>
    <mergeCell ref="R63:T63"/>
    <mergeCell ref="U63:AA63"/>
    <mergeCell ref="AB63:AH63"/>
    <mergeCell ref="AI63:AO63"/>
    <mergeCell ref="AP62:AV62"/>
    <mergeCell ref="AW62:BC62"/>
    <mergeCell ref="BD62:BJ62"/>
    <mergeCell ref="BR62:BX62"/>
    <mergeCell ref="CF62:CL62"/>
    <mergeCell ref="CM62:CS62"/>
    <mergeCell ref="DH61:DK61"/>
    <mergeCell ref="DP61:DV61"/>
    <mergeCell ref="DW61:EC61"/>
    <mergeCell ref="B62:C62"/>
    <mergeCell ref="D62:J62"/>
    <mergeCell ref="K62:Q62"/>
    <mergeCell ref="R62:T62"/>
    <mergeCell ref="U62:AA62"/>
    <mergeCell ref="AB62:AH62"/>
    <mergeCell ref="AI62:AO62"/>
    <mergeCell ref="AP61:AV61"/>
    <mergeCell ref="AW61:BC61"/>
    <mergeCell ref="BD61:BJ61"/>
    <mergeCell ref="DH60:DK60"/>
    <mergeCell ref="DP60:DV60"/>
    <mergeCell ref="DW60:EC60"/>
    <mergeCell ref="B61:C61"/>
    <mergeCell ref="D61:J61"/>
    <mergeCell ref="K61:Q61"/>
    <mergeCell ref="R61:T61"/>
    <mergeCell ref="U61:AA61"/>
    <mergeCell ref="AB61:AH61"/>
    <mergeCell ref="AI61:AO61"/>
    <mergeCell ref="AW60:BC60"/>
    <mergeCell ref="BD60:BJ60"/>
    <mergeCell ref="BR60:BX60"/>
    <mergeCell ref="CF60:CL60"/>
    <mergeCell ref="CM60:CS60"/>
    <mergeCell ref="CT60:CZ60"/>
    <mergeCell ref="DP59:DV59"/>
    <mergeCell ref="DW59:EC59"/>
    <mergeCell ref="B60:C60"/>
    <mergeCell ref="D60:J60"/>
    <mergeCell ref="K60:Q60"/>
    <mergeCell ref="R60:T60"/>
    <mergeCell ref="U60:AA60"/>
    <mergeCell ref="AB60:AH60"/>
    <mergeCell ref="AI60:AO60"/>
    <mergeCell ref="AP60:AV60"/>
    <mergeCell ref="BD59:BJ59"/>
    <mergeCell ref="BR59:BX59"/>
    <mergeCell ref="CF59:CL59"/>
    <mergeCell ref="CM59:CS59"/>
    <mergeCell ref="CT59:CZ59"/>
    <mergeCell ref="DH59:DK59"/>
    <mergeCell ref="R59:T59"/>
    <mergeCell ref="U59:AA59"/>
    <mergeCell ref="BR58:BX58"/>
    <mergeCell ref="BY58:CE67"/>
    <mergeCell ref="CF58:CL58"/>
    <mergeCell ref="CM58:CS58"/>
    <mergeCell ref="CT58:CZ58"/>
    <mergeCell ref="DA58:DG67"/>
    <mergeCell ref="CT61:CZ61"/>
    <mergeCell ref="CT62:CZ62"/>
    <mergeCell ref="CT63:CZ63"/>
    <mergeCell ref="CT64:CZ64"/>
    <mergeCell ref="AB58:AH58"/>
    <mergeCell ref="AI58:AO58"/>
    <mergeCell ref="AP58:AV58"/>
    <mergeCell ref="AW58:BC58"/>
    <mergeCell ref="BD58:BJ58"/>
    <mergeCell ref="BK58:BQ67"/>
    <mergeCell ref="AB59:AH59"/>
    <mergeCell ref="AI59:AO59"/>
    <mergeCell ref="AP59:AV59"/>
    <mergeCell ref="AW59:BC59"/>
    <mergeCell ref="BR61:BX61"/>
    <mergeCell ref="CF61:CL61"/>
    <mergeCell ref="CM61:CS61"/>
    <mergeCell ref="AB67:AH67"/>
    <mergeCell ref="AI67:AO67"/>
    <mergeCell ref="AP67:AV67"/>
    <mergeCell ref="AW67:BC67"/>
    <mergeCell ref="BD67:BJ67"/>
    <mergeCell ref="BR67:BX67"/>
    <mergeCell ref="CM66:CS66"/>
    <mergeCell ref="B58:C58"/>
    <mergeCell ref="D58:J58"/>
    <mergeCell ref="K58:Q58"/>
    <mergeCell ref="R58:T58"/>
    <mergeCell ref="U58:AA58"/>
    <mergeCell ref="DW56:EC57"/>
    <mergeCell ref="ED56:EJ57"/>
    <mergeCell ref="U57:AA57"/>
    <mergeCell ref="AB57:AH57"/>
    <mergeCell ref="AI57:AO57"/>
    <mergeCell ref="AP57:AV57"/>
    <mergeCell ref="AW57:BC57"/>
    <mergeCell ref="BD57:BJ57"/>
    <mergeCell ref="BK57:BQ57"/>
    <mergeCell ref="BR57:BX57"/>
    <mergeCell ref="CM56:CS56"/>
    <mergeCell ref="CT56:CZ56"/>
    <mergeCell ref="DA56:DG56"/>
    <mergeCell ref="DH56:DK57"/>
    <mergeCell ref="DL56:DO57"/>
    <mergeCell ref="DP56:DV57"/>
    <mergeCell ref="AW56:BC56"/>
    <mergeCell ref="BD56:BJ56"/>
    <mergeCell ref="BK56:BQ56"/>
    <mergeCell ref="BR56:BX56"/>
    <mergeCell ref="BY56:CE56"/>
    <mergeCell ref="CF56:CL56"/>
    <mergeCell ref="DH58:DK58"/>
    <mergeCell ref="ED58:EJ67"/>
    <mergeCell ref="B59:C59"/>
    <mergeCell ref="D59:J59"/>
    <mergeCell ref="K59:Q59"/>
    <mergeCell ref="CF55:DG55"/>
    <mergeCell ref="DH55:DO55"/>
    <mergeCell ref="DP55:EJ55"/>
    <mergeCell ref="D56:J57"/>
    <mergeCell ref="K56:Q57"/>
    <mergeCell ref="R56:T57"/>
    <mergeCell ref="U56:AA56"/>
    <mergeCell ref="AB56:AH56"/>
    <mergeCell ref="AI56:AO56"/>
    <mergeCell ref="AP56:AV56"/>
    <mergeCell ref="AA53:AK53"/>
    <mergeCell ref="BR54:CE54"/>
    <mergeCell ref="D55:T55"/>
    <mergeCell ref="U55:AO55"/>
    <mergeCell ref="AP55:BQ55"/>
    <mergeCell ref="BR55:CE55"/>
    <mergeCell ref="U51:Z51"/>
    <mergeCell ref="K52:T52"/>
    <mergeCell ref="U52:Z52"/>
    <mergeCell ref="AA52:AK52"/>
    <mergeCell ref="AL52:BC53"/>
    <mergeCell ref="K53:T53"/>
    <mergeCell ref="U53:Z53"/>
    <mergeCell ref="BY57:CE57"/>
    <mergeCell ref="CF57:CL57"/>
    <mergeCell ref="CM57:CS57"/>
    <mergeCell ref="CT57:CZ57"/>
    <mergeCell ref="DA57:DG57"/>
    <mergeCell ref="P5:V5"/>
    <mergeCell ref="AU5:BB5"/>
    <mergeCell ref="D2:AT2"/>
    <mergeCell ref="D4:AT4"/>
    <mergeCell ref="DP32:EJ32"/>
    <mergeCell ref="ED45:EJ45"/>
    <mergeCell ref="ED46:EJ46"/>
    <mergeCell ref="ED47:EJ47"/>
    <mergeCell ref="ED48:EJ48"/>
    <mergeCell ref="DP33:DV34"/>
    <mergeCell ref="DW33:EC34"/>
    <mergeCell ref="DA48:DG48"/>
    <mergeCell ref="ED33:EJ34"/>
    <mergeCell ref="DP44:DV44"/>
    <mergeCell ref="DW44:EC44"/>
    <mergeCell ref="ED35:EJ44"/>
    <mergeCell ref="FU24:FW24"/>
    <mergeCell ref="DA45:DG45"/>
    <mergeCell ref="AE22:AK22"/>
    <mergeCell ref="AE23:AK23"/>
    <mergeCell ref="AL15:AN15"/>
    <mergeCell ref="AL16:AN16"/>
    <mergeCell ref="AL17:AN17"/>
    <mergeCell ref="AL18:AN18"/>
    <mergeCell ref="AL19:AN19"/>
    <mergeCell ref="AL20:AN20"/>
    <mergeCell ref="AL21:AN21"/>
    <mergeCell ref="AL22:AN22"/>
    <mergeCell ref="AL23:AN23"/>
    <mergeCell ref="DY14:EK14"/>
    <mergeCell ref="DW43:EC43"/>
    <mergeCell ref="DP40:DV40"/>
    <mergeCell ref="DP37:DV37"/>
    <mergeCell ref="DW37:EC37"/>
    <mergeCell ref="B1:BB1"/>
    <mergeCell ref="B50:I51"/>
    <mergeCell ref="K50:O51"/>
    <mergeCell ref="P50:T50"/>
    <mergeCell ref="U50:Z50"/>
    <mergeCell ref="AA50:BC51"/>
    <mergeCell ref="P51:T51"/>
    <mergeCell ref="D5:O5"/>
    <mergeCell ref="W5:AT5"/>
    <mergeCell ref="AU4:BB4"/>
    <mergeCell ref="AU3:BB3"/>
    <mergeCell ref="AU2:BB2"/>
    <mergeCell ref="DY15:EK15"/>
    <mergeCell ref="DY16:EK16"/>
    <mergeCell ref="DY17:EK17"/>
    <mergeCell ref="DY18:EK18"/>
    <mergeCell ref="DY19:EK19"/>
    <mergeCell ref="DH36:DK36"/>
    <mergeCell ref="DH37:DK37"/>
    <mergeCell ref="DH38:DK38"/>
    <mergeCell ref="DH41:DK41"/>
    <mergeCell ref="DH42:DK42"/>
    <mergeCell ref="DH43:DK43"/>
    <mergeCell ref="DA46:DG46"/>
    <mergeCell ref="DA47:DG47"/>
    <mergeCell ref="CF32:DG32"/>
    <mergeCell ref="CF33:CL33"/>
    <mergeCell ref="CM33:CS33"/>
    <mergeCell ref="CT33:CZ33"/>
    <mergeCell ref="DA33:DG33"/>
    <mergeCell ref="CF34:CL34"/>
    <mergeCell ref="CM34:CS34"/>
    <mergeCell ref="ET24:EV24"/>
    <mergeCell ref="EW24:EY24"/>
    <mergeCell ref="EZ24:FB24"/>
    <mergeCell ref="FC24:FE24"/>
    <mergeCell ref="FF24:FH24"/>
    <mergeCell ref="FC18:FE18"/>
    <mergeCell ref="FF18:FH18"/>
    <mergeCell ref="FI18:FK18"/>
    <mergeCell ref="DL33:DO34"/>
    <mergeCell ref="DP45:DV45"/>
    <mergeCell ref="DW45:EC45"/>
    <mergeCell ref="DP42:DV42"/>
    <mergeCell ref="DW42:EC42"/>
    <mergeCell ref="DP43:DV43"/>
    <mergeCell ref="FF21:FH21"/>
    <mergeCell ref="FI21:FK21"/>
    <mergeCell ref="EZ19:FB19"/>
    <mergeCell ref="FC19:FE19"/>
    <mergeCell ref="FF19:FH19"/>
    <mergeCell ref="FI19:FK19"/>
    <mergeCell ref="ET21:EV21"/>
    <mergeCell ref="ET22:EV22"/>
    <mergeCell ref="CM39:CS39"/>
    <mergeCell ref="CT39:CZ39"/>
    <mergeCell ref="ET36:EV36"/>
    <mergeCell ref="EW36:EY36"/>
    <mergeCell ref="EZ36:FB36"/>
    <mergeCell ref="FC36:FE36"/>
    <mergeCell ref="FF36:FH36"/>
    <mergeCell ref="FI36:FK36"/>
    <mergeCell ref="GA19:GC19"/>
    <mergeCell ref="GA14:GC14"/>
    <mergeCell ref="GA15:GC15"/>
    <mergeCell ref="GA16:GC16"/>
    <mergeCell ref="GD18:GG18"/>
    <mergeCell ref="GD19:GG19"/>
    <mergeCell ref="GD20:GG20"/>
    <mergeCell ref="EW23:EY23"/>
    <mergeCell ref="EZ23:FB23"/>
    <mergeCell ref="FC23:FE23"/>
    <mergeCell ref="FF23:FH23"/>
    <mergeCell ref="FI23:FK23"/>
    <mergeCell ref="FL21:FN21"/>
    <mergeCell ref="FO21:FQ21"/>
    <mergeCell ref="FR21:FT21"/>
    <mergeCell ref="FU21:FW21"/>
    <mergeCell ref="FX21:FZ21"/>
    <mergeCell ref="EW22:EY22"/>
    <mergeCell ref="EZ22:FB22"/>
    <mergeCell ref="FC22:FE22"/>
    <mergeCell ref="FF22:FH22"/>
    <mergeCell ref="EW21:EY21"/>
    <mergeCell ref="EZ21:FB21"/>
    <mergeCell ref="FC21:FE21"/>
    <mergeCell ref="FU18:FW18"/>
    <mergeCell ref="FL23:FN23"/>
    <mergeCell ref="FO23:FQ23"/>
    <mergeCell ref="FR23:FT23"/>
    <mergeCell ref="FU23:FW23"/>
    <mergeCell ref="FX23:FZ23"/>
    <mergeCell ref="FL22:FN22"/>
    <mergeCell ref="FO22:FQ22"/>
    <mergeCell ref="FR22:FT22"/>
    <mergeCell ref="FU22:FW22"/>
    <mergeCell ref="FX22:FZ22"/>
    <mergeCell ref="FU16:FW16"/>
    <mergeCell ref="FX20:FZ20"/>
    <mergeCell ref="FL19:FN19"/>
    <mergeCell ref="FO19:FQ19"/>
    <mergeCell ref="FR19:FT19"/>
    <mergeCell ref="FU19:FW19"/>
    <mergeCell ref="FX19:FZ19"/>
    <mergeCell ref="EW20:EY20"/>
    <mergeCell ref="EZ20:FB20"/>
    <mergeCell ref="FC20:FE20"/>
    <mergeCell ref="FF20:FH20"/>
    <mergeCell ref="FI20:FK20"/>
    <mergeCell ref="EW13:EY13"/>
    <mergeCell ref="EZ13:FB13"/>
    <mergeCell ref="FC13:FE13"/>
    <mergeCell ref="FF13:FH13"/>
    <mergeCell ref="FI13:FK13"/>
    <mergeCell ref="FX15:FZ15"/>
    <mergeCell ref="FL17:FN17"/>
    <mergeCell ref="FO17:FQ17"/>
    <mergeCell ref="FR17:FT17"/>
    <mergeCell ref="FU17:FW17"/>
    <mergeCell ref="FX17:FZ17"/>
    <mergeCell ref="EW18:EY18"/>
    <mergeCell ref="EZ18:FB18"/>
    <mergeCell ref="FX18:FZ18"/>
    <mergeCell ref="FX16:FZ16"/>
    <mergeCell ref="EW17:EY17"/>
    <mergeCell ref="EZ17:FB17"/>
    <mergeCell ref="FC17:FE17"/>
    <mergeCell ref="FR16:FT16"/>
    <mergeCell ref="FO16:FQ16"/>
    <mergeCell ref="FL13:FN13"/>
    <mergeCell ref="FO13:FQ13"/>
    <mergeCell ref="FR13:FT13"/>
    <mergeCell ref="FR15:FT15"/>
    <mergeCell ref="FU15:FW15"/>
    <mergeCell ref="AI45:AO45"/>
    <mergeCell ref="AP45:AV45"/>
    <mergeCell ref="CF37:CL37"/>
    <mergeCell ref="FL14:FN14"/>
    <mergeCell ref="FO14:FQ14"/>
    <mergeCell ref="FR14:FT14"/>
    <mergeCell ref="FU14:FW14"/>
    <mergeCell ref="FX14:FZ14"/>
    <mergeCell ref="EW15:EY15"/>
    <mergeCell ref="EZ15:FB15"/>
    <mergeCell ref="FC15:FE15"/>
    <mergeCell ref="FF15:FH15"/>
    <mergeCell ref="FI15:FK15"/>
    <mergeCell ref="ET23:EV23"/>
    <mergeCell ref="EW14:EY14"/>
    <mergeCell ref="EZ14:FB14"/>
    <mergeCell ref="FC14:FE14"/>
    <mergeCell ref="FF14:FH14"/>
    <mergeCell ref="FI14:FK14"/>
    <mergeCell ref="ET17:EV17"/>
    <mergeCell ref="ET18:EV18"/>
    <mergeCell ref="ET19:EV19"/>
    <mergeCell ref="ET20:EV20"/>
    <mergeCell ref="EW19:EY19"/>
    <mergeCell ref="FR20:FT20"/>
    <mergeCell ref="FU20:FW20"/>
    <mergeCell ref="CF36:CL36"/>
    <mergeCell ref="AP44:AV44"/>
    <mergeCell ref="AP42:AV42"/>
    <mergeCell ref="AI42:AO42"/>
    <mergeCell ref="R41:T41"/>
    <mergeCell ref="BK46:BQ46"/>
    <mergeCell ref="ET14:EV14"/>
    <mergeCell ref="ET13:EV13"/>
    <mergeCell ref="ET15:EV15"/>
    <mergeCell ref="ET16:EV16"/>
    <mergeCell ref="FI24:FK24"/>
    <mergeCell ref="FL24:FN24"/>
    <mergeCell ref="FO24:FQ24"/>
    <mergeCell ref="FR24:FT24"/>
    <mergeCell ref="BK45:BQ45"/>
    <mergeCell ref="BR45:BX45"/>
    <mergeCell ref="BY45:CE45"/>
    <mergeCell ref="CF45:CL45"/>
    <mergeCell ref="CM45:CS45"/>
    <mergeCell ref="CT45:CZ45"/>
    <mergeCell ref="CF44:CL44"/>
    <mergeCell ref="CM44:CS44"/>
    <mergeCell ref="CT44:CZ44"/>
    <mergeCell ref="CF38:CL38"/>
    <mergeCell ref="CM38:CS38"/>
    <mergeCell ref="D45:T45"/>
    <mergeCell ref="U45:AA45"/>
    <mergeCell ref="AB45:AH45"/>
    <mergeCell ref="FR18:FT18"/>
    <mergeCell ref="U43:AA43"/>
    <mergeCell ref="BD39:BJ39"/>
    <mergeCell ref="AP36:AV36"/>
    <mergeCell ref="AW36:BC36"/>
    <mergeCell ref="AB37:AH37"/>
    <mergeCell ref="AI37:AO37"/>
    <mergeCell ref="U38:AA38"/>
    <mergeCell ref="AB38:AH38"/>
    <mergeCell ref="BD36:BJ36"/>
    <mergeCell ref="AW45:BC45"/>
    <mergeCell ref="BD45:BJ45"/>
    <mergeCell ref="CF42:CL42"/>
    <mergeCell ref="CM42:CS42"/>
    <mergeCell ref="CT42:CZ42"/>
    <mergeCell ref="CF43:CL43"/>
    <mergeCell ref="CM43:CS43"/>
    <mergeCell ref="CT43:CZ43"/>
    <mergeCell ref="CF40:CL40"/>
    <mergeCell ref="CM40:CS40"/>
    <mergeCell ref="CT40:CZ40"/>
    <mergeCell ref="CF41:CL41"/>
    <mergeCell ref="CM41:CS41"/>
    <mergeCell ref="CT41:CZ41"/>
    <mergeCell ref="AI43:AO43"/>
    <mergeCell ref="AI44:AO44"/>
    <mergeCell ref="CM37:CS37"/>
    <mergeCell ref="CT37:CZ37"/>
    <mergeCell ref="BR44:BX44"/>
    <mergeCell ref="AW44:BC44"/>
    <mergeCell ref="BD44:BJ44"/>
    <mergeCell ref="CF39:CL39"/>
    <mergeCell ref="AP37:AV37"/>
    <mergeCell ref="BK34:BQ34"/>
    <mergeCell ref="BD34:BJ34"/>
    <mergeCell ref="CT38:CZ38"/>
    <mergeCell ref="U41:AA41"/>
    <mergeCell ref="AB41:AH41"/>
    <mergeCell ref="U37:AA37"/>
    <mergeCell ref="AP38:AV38"/>
    <mergeCell ref="BR33:BX33"/>
    <mergeCell ref="BR32:CE32"/>
    <mergeCell ref="BY33:CE33"/>
    <mergeCell ref="BR34:BX34"/>
    <mergeCell ref="BY34:CE34"/>
    <mergeCell ref="AW37:BC37"/>
    <mergeCell ref="BD37:BJ37"/>
    <mergeCell ref="AP35:AV35"/>
    <mergeCell ref="AW35:BC35"/>
    <mergeCell ref="BD35:BJ35"/>
    <mergeCell ref="U35:AA35"/>
    <mergeCell ref="AB35:AH35"/>
    <mergeCell ref="AI35:AO35"/>
    <mergeCell ref="AI38:AO38"/>
    <mergeCell ref="U39:AA39"/>
    <mergeCell ref="AB39:AH39"/>
    <mergeCell ref="AI39:AO39"/>
    <mergeCell ref="U36:AA36"/>
    <mergeCell ref="AB36:AH36"/>
    <mergeCell ref="AI36:AO36"/>
    <mergeCell ref="AW38:BC38"/>
    <mergeCell ref="BD38:BJ38"/>
    <mergeCell ref="AP39:AV39"/>
    <mergeCell ref="AW39:BC39"/>
    <mergeCell ref="AI41:AO41"/>
    <mergeCell ref="U42:AA42"/>
    <mergeCell ref="AB42:AH42"/>
    <mergeCell ref="AW42:BC42"/>
    <mergeCell ref="BD42:BJ42"/>
    <mergeCell ref="U40:AA40"/>
    <mergeCell ref="AB40:AH40"/>
    <mergeCell ref="AI40:AO40"/>
    <mergeCell ref="R40:T40"/>
    <mergeCell ref="AP43:AV43"/>
    <mergeCell ref="B44:C44"/>
    <mergeCell ref="D44:J44"/>
    <mergeCell ref="K44:Q44"/>
    <mergeCell ref="B41:C41"/>
    <mergeCell ref="D41:J41"/>
    <mergeCell ref="K41:Q41"/>
    <mergeCell ref="B42:C42"/>
    <mergeCell ref="D42:J42"/>
    <mergeCell ref="K42:Q42"/>
    <mergeCell ref="AP40:AV40"/>
    <mergeCell ref="AW40:BC40"/>
    <mergeCell ref="BD40:BJ40"/>
    <mergeCell ref="AP41:AV41"/>
    <mergeCell ref="AW41:BC41"/>
    <mergeCell ref="BD41:BJ41"/>
    <mergeCell ref="AW43:BC43"/>
    <mergeCell ref="BD43:BJ43"/>
    <mergeCell ref="AB44:AH44"/>
    <mergeCell ref="AB43:AH43"/>
    <mergeCell ref="U44:AA44"/>
    <mergeCell ref="B39:C39"/>
    <mergeCell ref="D39:J39"/>
    <mergeCell ref="K39:Q39"/>
    <mergeCell ref="B40:C40"/>
    <mergeCell ref="D40:J40"/>
    <mergeCell ref="K40:Q40"/>
    <mergeCell ref="B37:C37"/>
    <mergeCell ref="D37:J37"/>
    <mergeCell ref="K37:Q37"/>
    <mergeCell ref="B38:C38"/>
    <mergeCell ref="D38:J38"/>
    <mergeCell ref="K38:Q38"/>
    <mergeCell ref="R44:T44"/>
    <mergeCell ref="D35:J35"/>
    <mergeCell ref="K35:Q35"/>
    <mergeCell ref="B36:C36"/>
    <mergeCell ref="D36:J36"/>
    <mergeCell ref="K36:Q36"/>
    <mergeCell ref="B35:C35"/>
    <mergeCell ref="B43:C43"/>
    <mergeCell ref="D43:J43"/>
    <mergeCell ref="K43:Q43"/>
    <mergeCell ref="R42:T42"/>
    <mergeCell ref="R43:T43"/>
    <mergeCell ref="R36:T36"/>
    <mergeCell ref="R37:T37"/>
    <mergeCell ref="R38:T38"/>
    <mergeCell ref="R39:T39"/>
    <mergeCell ref="D32:T32"/>
    <mergeCell ref="AA28:AK28"/>
    <mergeCell ref="U26:Z26"/>
    <mergeCell ref="P26:T26"/>
    <mergeCell ref="K28:T28"/>
    <mergeCell ref="K29:T29"/>
    <mergeCell ref="K30:T30"/>
    <mergeCell ref="AP34:AV34"/>
    <mergeCell ref="AW34:BC34"/>
    <mergeCell ref="AP32:BQ32"/>
    <mergeCell ref="U30:Z30"/>
    <mergeCell ref="U29:Z29"/>
    <mergeCell ref="U27:Z27"/>
    <mergeCell ref="AP33:AV33"/>
    <mergeCell ref="AW33:BC33"/>
    <mergeCell ref="U32:AO32"/>
    <mergeCell ref="B26:I27"/>
    <mergeCell ref="U33:AA33"/>
    <mergeCell ref="AB33:AH33"/>
    <mergeCell ref="P27:T27"/>
    <mergeCell ref="U28:Z28"/>
    <mergeCell ref="AA29:AK29"/>
    <mergeCell ref="AY23:BE23"/>
    <mergeCell ref="BF23:BL23"/>
    <mergeCell ref="B22:C22"/>
    <mergeCell ref="B23:C23"/>
    <mergeCell ref="AI33:AO33"/>
    <mergeCell ref="U34:AA34"/>
    <mergeCell ref="AB34:AH34"/>
    <mergeCell ref="AI34:AO34"/>
    <mergeCell ref="R35:T35"/>
    <mergeCell ref="BK33:BQ33"/>
    <mergeCell ref="BD33:BJ33"/>
    <mergeCell ref="BM23:BS23"/>
    <mergeCell ref="D23:J23"/>
    <mergeCell ref="K23:Q23"/>
    <mergeCell ref="R23:T23"/>
    <mergeCell ref="X23:AD23"/>
    <mergeCell ref="AO23:AQ23"/>
    <mergeCell ref="D22:J22"/>
    <mergeCell ref="K22:Q22"/>
    <mergeCell ref="R22:T22"/>
    <mergeCell ref="X22:AD22"/>
    <mergeCell ref="AO22:AQ22"/>
    <mergeCell ref="U23:W23"/>
    <mergeCell ref="U22:W22"/>
    <mergeCell ref="BK35:BQ44"/>
    <mergeCell ref="AA26:BC27"/>
    <mergeCell ref="K26:O27"/>
    <mergeCell ref="AL28:BC30"/>
    <mergeCell ref="AA30:AK30"/>
    <mergeCell ref="D33:J34"/>
    <mergeCell ref="K33:Q34"/>
    <mergeCell ref="R33:T34"/>
    <mergeCell ref="D21:J21"/>
    <mergeCell ref="K21:Q21"/>
    <mergeCell ref="R21:T21"/>
    <mergeCell ref="X21:AD21"/>
    <mergeCell ref="AO21:AQ21"/>
    <mergeCell ref="AR21:AX21"/>
    <mergeCell ref="AY21:BE21"/>
    <mergeCell ref="BF21:BL21"/>
    <mergeCell ref="BF20:BL20"/>
    <mergeCell ref="BM20:BS20"/>
    <mergeCell ref="DC20:DI20"/>
    <mergeCell ref="D20:J20"/>
    <mergeCell ref="K20:Q20"/>
    <mergeCell ref="R20:T20"/>
    <mergeCell ref="X20:AD20"/>
    <mergeCell ref="U18:W18"/>
    <mergeCell ref="U19:W19"/>
    <mergeCell ref="U20:W20"/>
    <mergeCell ref="CH20:CN20"/>
    <mergeCell ref="CH21:CN21"/>
    <mergeCell ref="BM18:BS18"/>
    <mergeCell ref="CV21:DB21"/>
    <mergeCell ref="CA19:CG19"/>
    <mergeCell ref="CA20:CG20"/>
    <mergeCell ref="CA21:CG21"/>
    <mergeCell ref="AO20:AQ20"/>
    <mergeCell ref="AR20:AX20"/>
    <mergeCell ref="AY20:BE20"/>
    <mergeCell ref="D12:J13"/>
    <mergeCell ref="AY12:BE13"/>
    <mergeCell ref="BM17:BS17"/>
    <mergeCell ref="DC17:DI17"/>
    <mergeCell ref="D17:J17"/>
    <mergeCell ref="K17:Q17"/>
    <mergeCell ref="R17:T17"/>
    <mergeCell ref="X17:AD17"/>
    <mergeCell ref="AO17:AQ17"/>
    <mergeCell ref="AR17:AX17"/>
    <mergeCell ref="AY17:BE17"/>
    <mergeCell ref="BF17:BL17"/>
    <mergeCell ref="BF16:BL16"/>
    <mergeCell ref="BM16:BS16"/>
    <mergeCell ref="DC16:DI16"/>
    <mergeCell ref="D16:J16"/>
    <mergeCell ref="K16:Q16"/>
    <mergeCell ref="R16:T16"/>
    <mergeCell ref="X16:AD16"/>
    <mergeCell ref="U17:W17"/>
    <mergeCell ref="BT12:BZ13"/>
    <mergeCell ref="BT14:BZ14"/>
    <mergeCell ref="BT15:BZ15"/>
    <mergeCell ref="BT16:BZ16"/>
    <mergeCell ref="BT17:BZ17"/>
    <mergeCell ref="K15:Q15"/>
    <mergeCell ref="R15:T15"/>
    <mergeCell ref="X15:AD15"/>
    <mergeCell ref="AE17:AK17"/>
    <mergeCell ref="CA15:CG15"/>
    <mergeCell ref="CA16:CG16"/>
    <mergeCell ref="CA17:CG17"/>
    <mergeCell ref="B14:C14"/>
    <mergeCell ref="B15:C15"/>
    <mergeCell ref="B16:C16"/>
    <mergeCell ref="B17:C17"/>
    <mergeCell ref="U14:W14"/>
    <mergeCell ref="U15:W15"/>
    <mergeCell ref="U16:W16"/>
    <mergeCell ref="DC14:DI14"/>
    <mergeCell ref="AR12:AX13"/>
    <mergeCell ref="AR14:AX14"/>
    <mergeCell ref="DC12:DI13"/>
    <mergeCell ref="BF12:BL13"/>
    <mergeCell ref="AY14:BE14"/>
    <mergeCell ref="BF14:BL14"/>
    <mergeCell ref="BM12:BS13"/>
    <mergeCell ref="BM14:BS14"/>
    <mergeCell ref="AO14:AQ14"/>
    <mergeCell ref="AO12:AQ13"/>
    <mergeCell ref="R12:T13"/>
    <mergeCell ref="X12:AD13"/>
    <mergeCell ref="X14:AD14"/>
    <mergeCell ref="D14:J14"/>
    <mergeCell ref="K14:Q14"/>
    <mergeCell ref="D15:J15"/>
    <mergeCell ref="K12:Q13"/>
    <mergeCell ref="U12:W13"/>
    <mergeCell ref="DC15:DI15"/>
    <mergeCell ref="R14:T14"/>
    <mergeCell ref="CH16:CN16"/>
    <mergeCell ref="CH17:CN17"/>
    <mergeCell ref="CA12:CG13"/>
    <mergeCell ref="CA14:CG14"/>
    <mergeCell ref="HO16:HQ16"/>
    <mergeCell ref="HR16:HT16"/>
    <mergeCell ref="HU16:HW16"/>
    <mergeCell ref="HX16:HZ16"/>
    <mergeCell ref="IA16:IC16"/>
    <mergeCell ref="DQ14:DX14"/>
    <mergeCell ref="DQ15:DX15"/>
    <mergeCell ref="ER14:ES14"/>
    <mergeCell ref="AL12:AN13"/>
    <mergeCell ref="AL14:AN14"/>
    <mergeCell ref="AE12:AK13"/>
    <mergeCell ref="AE14:AK14"/>
    <mergeCell ref="AE15:AK15"/>
    <mergeCell ref="AE16:AK16"/>
    <mergeCell ref="EW16:EY16"/>
    <mergeCell ref="EZ16:FB16"/>
    <mergeCell ref="FC16:FE16"/>
    <mergeCell ref="FF16:FH16"/>
    <mergeCell ref="FI16:FK16"/>
    <mergeCell ref="FU13:FW13"/>
    <mergeCell ref="FX13:FZ13"/>
    <mergeCell ref="GA13:GC13"/>
    <mergeCell ref="GH12:GK13"/>
    <mergeCell ref="GH14:GK23"/>
    <mergeCell ref="AE18:AK18"/>
    <mergeCell ref="AE19:AK19"/>
    <mergeCell ref="AE20:AK20"/>
    <mergeCell ref="GT15:GV15"/>
    <mergeCell ref="GW15:GY15"/>
    <mergeCell ref="AO18:AQ18"/>
    <mergeCell ref="BM21:BS21"/>
    <mergeCell ref="DC21:DI21"/>
    <mergeCell ref="B18:C18"/>
    <mergeCell ref="B19:C19"/>
    <mergeCell ref="B20:C20"/>
    <mergeCell ref="B21:C21"/>
    <mergeCell ref="AO15:AQ15"/>
    <mergeCell ref="AR15:AX15"/>
    <mergeCell ref="AY15:BE15"/>
    <mergeCell ref="BF15:BL15"/>
    <mergeCell ref="AO16:AQ16"/>
    <mergeCell ref="AR16:AX16"/>
    <mergeCell ref="AY16:BE16"/>
    <mergeCell ref="AY19:BE19"/>
    <mergeCell ref="BF19:BL19"/>
    <mergeCell ref="BM19:BS19"/>
    <mergeCell ref="DC19:DI19"/>
    <mergeCell ref="D19:J19"/>
    <mergeCell ref="K19:Q19"/>
    <mergeCell ref="R19:T19"/>
    <mergeCell ref="BT19:BZ19"/>
    <mergeCell ref="U21:W21"/>
    <mergeCell ref="X19:AD19"/>
    <mergeCell ref="AO19:AQ19"/>
    <mergeCell ref="AR19:AX19"/>
    <mergeCell ref="AR18:AX18"/>
    <mergeCell ref="AY18:BE18"/>
    <mergeCell ref="BF18:BL18"/>
    <mergeCell ref="AE21:AK21"/>
    <mergeCell ref="BM15:BS15"/>
    <mergeCell ref="D18:J18"/>
    <mergeCell ref="K18:Q18"/>
    <mergeCell ref="R18:T18"/>
    <mergeCell ref="X18:AD18"/>
    <mergeCell ref="GZ15:HB15"/>
    <mergeCell ref="HC15:HE15"/>
    <mergeCell ref="HF15:HH15"/>
    <mergeCell ref="HI15:HK15"/>
    <mergeCell ref="HL15:HN15"/>
    <mergeCell ref="HO15:HQ15"/>
    <mergeCell ref="HR15:HT15"/>
    <mergeCell ref="HU15:HW15"/>
    <mergeCell ref="HX15:HZ15"/>
    <mergeCell ref="IA15:IC15"/>
    <mergeCell ref="ID15:IG15"/>
    <mergeCell ref="ID16:IG16"/>
    <mergeCell ref="GT17:GV17"/>
    <mergeCell ref="GW17:GY17"/>
    <mergeCell ref="GZ17:HB17"/>
    <mergeCell ref="HC17:HE17"/>
    <mergeCell ref="HF17:HH17"/>
    <mergeCell ref="HI17:HK17"/>
    <mergeCell ref="HL17:HN17"/>
    <mergeCell ref="HO17:HQ17"/>
    <mergeCell ref="HR17:HT17"/>
    <mergeCell ref="HU17:HW17"/>
    <mergeCell ref="HX17:HZ17"/>
    <mergeCell ref="IA17:IC17"/>
    <mergeCell ref="ID17:IG17"/>
    <mergeCell ref="GT16:GV16"/>
    <mergeCell ref="GW16:GY16"/>
    <mergeCell ref="GZ16:HB16"/>
    <mergeCell ref="HC16:HE16"/>
    <mergeCell ref="HF16:HH16"/>
    <mergeCell ref="HI16:HK16"/>
    <mergeCell ref="HL16:HN16"/>
    <mergeCell ref="ID12:IG12"/>
    <mergeCell ref="GT12:IC12"/>
    <mergeCell ref="GW14:GY14"/>
    <mergeCell ref="GT14:GV14"/>
    <mergeCell ref="GZ14:HB14"/>
    <mergeCell ref="HC14:HE14"/>
    <mergeCell ref="HF14:HH14"/>
    <mergeCell ref="HI14:HK14"/>
    <mergeCell ref="HL14:HN14"/>
    <mergeCell ref="HO14:HQ14"/>
    <mergeCell ref="HR14:HT14"/>
    <mergeCell ref="HU14:HW14"/>
    <mergeCell ref="HX14:HZ14"/>
    <mergeCell ref="IA14:IC14"/>
    <mergeCell ref="GT13:GV13"/>
    <mergeCell ref="GW13:GY13"/>
    <mergeCell ref="GZ13:HB13"/>
    <mergeCell ref="HC13:HE13"/>
    <mergeCell ref="HF13:HH13"/>
    <mergeCell ref="HI13:HK13"/>
    <mergeCell ref="HL13:HN13"/>
    <mergeCell ref="HO13:HQ13"/>
    <mergeCell ref="HR13:HT13"/>
    <mergeCell ref="HU13:HW13"/>
    <mergeCell ref="HX13:HZ13"/>
    <mergeCell ref="IA13:IC13"/>
    <mergeCell ref="ID14:IG14"/>
    <mergeCell ref="ID13:IG13"/>
    <mergeCell ref="ID20:IG20"/>
    <mergeCell ref="HF18:HH18"/>
    <mergeCell ref="HI18:HK18"/>
    <mergeCell ref="HL18:HN18"/>
    <mergeCell ref="HO18:HQ18"/>
    <mergeCell ref="HR18:HT18"/>
    <mergeCell ref="HU18:HW18"/>
    <mergeCell ref="HX18:HZ18"/>
    <mergeCell ref="IA18:IC18"/>
    <mergeCell ref="ID18:IG18"/>
    <mergeCell ref="GT19:GV19"/>
    <mergeCell ref="GW19:GY19"/>
    <mergeCell ref="GZ19:HB19"/>
    <mergeCell ref="HC19:HE19"/>
    <mergeCell ref="HF19:HH19"/>
    <mergeCell ref="HI19:HK19"/>
    <mergeCell ref="HL19:HN19"/>
    <mergeCell ref="HO19:HQ19"/>
    <mergeCell ref="HR19:HT19"/>
    <mergeCell ref="HU19:HW19"/>
    <mergeCell ref="HX19:HZ19"/>
    <mergeCell ref="IA19:IC19"/>
    <mergeCell ref="ID19:IG19"/>
    <mergeCell ref="GT18:GV18"/>
    <mergeCell ref="GW18:GY18"/>
    <mergeCell ref="GZ18:HB18"/>
    <mergeCell ref="HC18:HE18"/>
    <mergeCell ref="GZ23:HB23"/>
    <mergeCell ref="HC23:HE23"/>
    <mergeCell ref="HF23:HH23"/>
    <mergeCell ref="HI23:HK23"/>
    <mergeCell ref="HL23:HN23"/>
    <mergeCell ref="HO23:HQ23"/>
    <mergeCell ref="HR23:HT23"/>
    <mergeCell ref="HU23:HW23"/>
    <mergeCell ref="HU20:HW20"/>
    <mergeCell ref="HX23:HZ23"/>
    <mergeCell ref="IA23:IC23"/>
    <mergeCell ref="ID23:IG23"/>
    <mergeCell ref="GT20:GV20"/>
    <mergeCell ref="GW20:GY20"/>
    <mergeCell ref="GZ20:HB20"/>
    <mergeCell ref="HC20:HE20"/>
    <mergeCell ref="HF20:HH20"/>
    <mergeCell ref="HI20:HK20"/>
    <mergeCell ref="HL20:HN20"/>
    <mergeCell ref="HO20:HQ20"/>
    <mergeCell ref="HR20:HT20"/>
    <mergeCell ref="GT21:GV21"/>
    <mergeCell ref="GW21:GY21"/>
    <mergeCell ref="GZ21:HB21"/>
    <mergeCell ref="HC21:HE21"/>
    <mergeCell ref="HF21:HH21"/>
    <mergeCell ref="HI21:HK21"/>
    <mergeCell ref="HX21:HZ21"/>
    <mergeCell ref="IA21:IC21"/>
    <mergeCell ref="ID21:IG21"/>
    <mergeCell ref="HX20:HZ20"/>
    <mergeCell ref="IA20:IC20"/>
    <mergeCell ref="KZ19:LB19"/>
    <mergeCell ref="LC19:LE19"/>
    <mergeCell ref="KH22:KJ22"/>
    <mergeCell ref="KK22:KM22"/>
    <mergeCell ref="KN22:KP22"/>
    <mergeCell ref="KQ22:KS22"/>
    <mergeCell ref="KT22:KV22"/>
    <mergeCell ref="KW22:KY22"/>
    <mergeCell ref="KZ22:LB22"/>
    <mergeCell ref="LC23:LE23"/>
    <mergeCell ref="IT19:IV19"/>
    <mergeCell ref="IW19:IY19"/>
    <mergeCell ref="IZ19:JB19"/>
    <mergeCell ref="JC19:JE19"/>
    <mergeCell ref="JF19:JH19"/>
    <mergeCell ref="JI19:JK19"/>
    <mergeCell ref="JL19:JN19"/>
    <mergeCell ref="JO19:JQ19"/>
    <mergeCell ref="JR19:JT19"/>
    <mergeCell ref="JU19:JW19"/>
    <mergeCell ref="JX19:KA19"/>
    <mergeCell ref="IT20:IV20"/>
    <mergeCell ref="IW20:IY20"/>
    <mergeCell ref="IZ20:JB20"/>
    <mergeCell ref="JC20:JE20"/>
    <mergeCell ref="JF20:JH20"/>
    <mergeCell ref="JI20:JK20"/>
    <mergeCell ref="JL20:JN20"/>
    <mergeCell ref="JO20:JQ20"/>
    <mergeCell ref="JR20:JT20"/>
    <mergeCell ref="JU20:JW20"/>
    <mergeCell ref="JX20:KA20"/>
    <mergeCell ref="IH12:IK12"/>
    <mergeCell ref="IH13:IK13"/>
    <mergeCell ref="IH14:IK14"/>
    <mergeCell ref="LF13:LH13"/>
    <mergeCell ref="LI13:LK13"/>
    <mergeCell ref="GT22:GV22"/>
    <mergeCell ref="GW22:GY22"/>
    <mergeCell ref="GZ22:HB22"/>
    <mergeCell ref="HC22:HE22"/>
    <mergeCell ref="HF22:HH22"/>
    <mergeCell ref="HI22:HK22"/>
    <mergeCell ref="HL22:HN22"/>
    <mergeCell ref="HO22:HQ22"/>
    <mergeCell ref="HR22:HT22"/>
    <mergeCell ref="HU22:HW22"/>
    <mergeCell ref="HX22:HZ22"/>
    <mergeCell ref="IA22:IC22"/>
    <mergeCell ref="ID22:IG22"/>
    <mergeCell ref="HL21:HN21"/>
    <mergeCell ref="HO21:HQ21"/>
    <mergeCell ref="HR21:HT21"/>
    <mergeCell ref="LF16:LH16"/>
    <mergeCell ref="LI16:LK16"/>
    <mergeCell ref="LF19:LH19"/>
    <mergeCell ref="LI19:LK19"/>
    <mergeCell ref="KB12:KE12"/>
    <mergeCell ref="IN13:IP13"/>
    <mergeCell ref="IQ13:IS13"/>
    <mergeCell ref="IT13:IV13"/>
    <mergeCell ref="IW13:IY13"/>
    <mergeCell ref="IZ13:JB13"/>
    <mergeCell ref="JC13:JE13"/>
    <mergeCell ref="LL13:LN13"/>
    <mergeCell ref="LO13:LQ13"/>
    <mergeCell ref="KH14:KJ14"/>
    <mergeCell ref="KK14:KM14"/>
    <mergeCell ref="KN14:KP14"/>
    <mergeCell ref="KQ14:KS14"/>
    <mergeCell ref="KT14:KV14"/>
    <mergeCell ref="KW14:KY14"/>
    <mergeCell ref="KZ14:LB14"/>
    <mergeCell ref="LC14:LE14"/>
    <mergeCell ref="LF14:LH14"/>
    <mergeCell ref="LI14:LK14"/>
    <mergeCell ref="LL14:LN14"/>
    <mergeCell ref="LO14:LQ14"/>
    <mergeCell ref="LR12:LU12"/>
    <mergeCell ref="LR13:LU13"/>
    <mergeCell ref="LR14:LU14"/>
    <mergeCell ref="KH12:LQ12"/>
    <mergeCell ref="KH13:KJ13"/>
    <mergeCell ref="KK13:KM13"/>
    <mergeCell ref="KN13:KP13"/>
    <mergeCell ref="KQ13:KS13"/>
    <mergeCell ref="KT13:KV13"/>
    <mergeCell ref="KW13:KY13"/>
    <mergeCell ref="KZ13:LB13"/>
    <mergeCell ref="LC13:LE13"/>
    <mergeCell ref="LR15:LU15"/>
    <mergeCell ref="LR16:LU16"/>
    <mergeCell ref="LR17:LU17"/>
    <mergeCell ref="LR18:LU18"/>
    <mergeCell ref="LR19:LU19"/>
    <mergeCell ref="LR20:LU20"/>
    <mergeCell ref="LR21:LU21"/>
    <mergeCell ref="LR22:LU22"/>
    <mergeCell ref="LR23:LU23"/>
    <mergeCell ref="LV12:LY12"/>
    <mergeCell ref="LV13:LY13"/>
    <mergeCell ref="LV14:LY14"/>
    <mergeCell ref="KH15:KJ15"/>
    <mergeCell ref="KK15:KM15"/>
    <mergeCell ref="KN15:KP15"/>
    <mergeCell ref="KQ15:KS15"/>
    <mergeCell ref="KT15:KV15"/>
    <mergeCell ref="KW15:KY15"/>
    <mergeCell ref="KZ15:LB15"/>
    <mergeCell ref="LC15:LE15"/>
    <mergeCell ref="LF15:LH15"/>
    <mergeCell ref="LI15:LK15"/>
    <mergeCell ref="LL15:LN15"/>
    <mergeCell ref="LO15:LQ15"/>
    <mergeCell ref="KH16:KJ16"/>
    <mergeCell ref="KK16:KM16"/>
    <mergeCell ref="KN16:KP16"/>
    <mergeCell ref="KQ16:KS16"/>
    <mergeCell ref="KT16:KV16"/>
    <mergeCell ref="KW16:KY16"/>
    <mergeCell ref="KZ16:LB16"/>
    <mergeCell ref="LC16:LE16"/>
    <mergeCell ref="LL16:LN16"/>
    <mergeCell ref="LO16:LQ16"/>
    <mergeCell ref="KH17:KJ17"/>
    <mergeCell ref="KK17:KM17"/>
    <mergeCell ref="KN17:KP17"/>
    <mergeCell ref="KQ17:KS17"/>
    <mergeCell ref="KT17:KV17"/>
    <mergeCell ref="KW17:KY17"/>
    <mergeCell ref="KZ17:LB17"/>
    <mergeCell ref="LC17:LE17"/>
    <mergeCell ref="LF17:LH17"/>
    <mergeCell ref="LI17:LK17"/>
    <mergeCell ref="LL17:LN17"/>
    <mergeCell ref="LO17:LQ17"/>
    <mergeCell ref="KH18:KJ18"/>
    <mergeCell ref="KK18:KM18"/>
    <mergeCell ref="KN18:KP18"/>
    <mergeCell ref="KQ18:KS18"/>
    <mergeCell ref="KT18:KV18"/>
    <mergeCell ref="KW18:KY18"/>
    <mergeCell ref="KZ18:LB18"/>
    <mergeCell ref="LC18:LE18"/>
    <mergeCell ref="LF18:LH18"/>
    <mergeCell ref="LI18:LK18"/>
    <mergeCell ref="LL18:LN18"/>
    <mergeCell ref="LO18:LQ18"/>
    <mergeCell ref="LL19:LN19"/>
    <mergeCell ref="LO19:LQ19"/>
    <mergeCell ref="KH20:KJ20"/>
    <mergeCell ref="KK20:KM20"/>
    <mergeCell ref="KN20:KP20"/>
    <mergeCell ref="KQ20:KS20"/>
    <mergeCell ref="KT20:KV20"/>
    <mergeCell ref="KW20:KY20"/>
    <mergeCell ref="KZ20:LB20"/>
    <mergeCell ref="LC20:LE20"/>
    <mergeCell ref="LF20:LH20"/>
    <mergeCell ref="LI20:LK20"/>
    <mergeCell ref="LL20:LN20"/>
    <mergeCell ref="LO20:LQ20"/>
    <mergeCell ref="KH21:KJ21"/>
    <mergeCell ref="KK21:KM21"/>
    <mergeCell ref="KN21:KP21"/>
    <mergeCell ref="KQ21:KS21"/>
    <mergeCell ref="KT21:KV21"/>
    <mergeCell ref="KW21:KY21"/>
    <mergeCell ref="KZ21:LB21"/>
    <mergeCell ref="LC21:LE21"/>
    <mergeCell ref="LF21:LH21"/>
    <mergeCell ref="LI21:LK21"/>
    <mergeCell ref="LL21:LN21"/>
    <mergeCell ref="LO21:LQ21"/>
    <mergeCell ref="KH19:KJ19"/>
    <mergeCell ref="KK19:KM19"/>
    <mergeCell ref="KN19:KP19"/>
    <mergeCell ref="KQ19:KS19"/>
    <mergeCell ref="KT19:KV19"/>
    <mergeCell ref="KW19:KY19"/>
    <mergeCell ref="LF23:LH23"/>
    <mergeCell ref="LI23:LK23"/>
    <mergeCell ref="LL23:LN23"/>
    <mergeCell ref="LO23:LQ23"/>
    <mergeCell ref="IN22:IP22"/>
    <mergeCell ref="IQ22:IS22"/>
    <mergeCell ref="IT22:IV22"/>
    <mergeCell ref="IW22:IY22"/>
    <mergeCell ref="IM34:IO34"/>
    <mergeCell ref="IP34:IR34"/>
    <mergeCell ref="KB23:KE23"/>
    <mergeCell ref="JF22:JH22"/>
    <mergeCell ref="JI22:JK22"/>
    <mergeCell ref="JL22:JN22"/>
    <mergeCell ref="JO22:JQ22"/>
    <mergeCell ref="JR22:JT22"/>
    <mergeCell ref="JU22:JW22"/>
    <mergeCell ref="JX22:KA22"/>
    <mergeCell ref="JC23:JE23"/>
    <mergeCell ref="JF23:JH23"/>
    <mergeCell ref="JI23:JK23"/>
    <mergeCell ref="JL23:JN23"/>
    <mergeCell ref="JO23:JQ23"/>
    <mergeCell ref="JR23:JT23"/>
    <mergeCell ref="JU23:JW23"/>
    <mergeCell ref="JX23:KA23"/>
    <mergeCell ref="IZ22:JB22"/>
    <mergeCell ref="JC22:JE22"/>
    <mergeCell ref="IN23:IP23"/>
    <mergeCell ref="IQ23:IS23"/>
    <mergeCell ref="IT23:IV23"/>
    <mergeCell ref="IW23:IY23"/>
    <mergeCell ref="FL36:FN36"/>
    <mergeCell ref="FO36:FQ36"/>
    <mergeCell ref="FR36:FT36"/>
    <mergeCell ref="FU36:FW36"/>
    <mergeCell ref="FX36:FZ36"/>
    <mergeCell ref="GA36:GC36"/>
    <mergeCell ref="ET35:EV35"/>
    <mergeCell ref="EW35:EY35"/>
    <mergeCell ref="EZ35:FB35"/>
    <mergeCell ref="FC35:FE35"/>
    <mergeCell ref="FF35:FH35"/>
    <mergeCell ref="FI35:FK35"/>
    <mergeCell ref="FL35:FN35"/>
    <mergeCell ref="FU35:FW35"/>
    <mergeCell ref="FX35:FZ35"/>
    <mergeCell ref="GA35:GC35"/>
    <mergeCell ref="ET37:EV37"/>
    <mergeCell ref="EW37:EY37"/>
    <mergeCell ref="EZ37:FB37"/>
    <mergeCell ref="FC37:FE37"/>
    <mergeCell ref="FF37:FH37"/>
    <mergeCell ref="FI37:FK37"/>
    <mergeCell ref="FL37:FN37"/>
    <mergeCell ref="FO37:FQ37"/>
    <mergeCell ref="FR37:FT37"/>
    <mergeCell ref="FU37:FW37"/>
    <mergeCell ref="FX37:FZ37"/>
    <mergeCell ref="GA37:GC37"/>
    <mergeCell ref="ET38:EV38"/>
    <mergeCell ref="EW38:EY38"/>
    <mergeCell ref="EZ38:FB38"/>
    <mergeCell ref="FC38:FE38"/>
    <mergeCell ref="FF38:FH38"/>
    <mergeCell ref="FI38:FK38"/>
    <mergeCell ref="FL38:FN38"/>
    <mergeCell ref="FO38:FQ38"/>
    <mergeCell ref="FR38:FT38"/>
    <mergeCell ref="FU38:FW38"/>
    <mergeCell ref="FX38:FZ38"/>
    <mergeCell ref="GA38:GC38"/>
    <mergeCell ref="ET39:EV39"/>
    <mergeCell ref="EW39:EY39"/>
    <mergeCell ref="EZ39:FB39"/>
    <mergeCell ref="FC39:FE39"/>
    <mergeCell ref="FF39:FH39"/>
    <mergeCell ref="FI39:FK39"/>
    <mergeCell ref="FL39:FN39"/>
    <mergeCell ref="FO39:FQ39"/>
    <mergeCell ref="FR39:FT39"/>
    <mergeCell ref="FU39:FW39"/>
    <mergeCell ref="FX39:FZ39"/>
    <mergeCell ref="GA39:GC39"/>
    <mergeCell ref="ET40:EV40"/>
    <mergeCell ref="EW40:EY40"/>
    <mergeCell ref="EZ40:FB40"/>
    <mergeCell ref="FC40:FE40"/>
    <mergeCell ref="FF40:FH40"/>
    <mergeCell ref="FI40:FK40"/>
    <mergeCell ref="FL40:FN40"/>
    <mergeCell ref="FO40:FQ40"/>
    <mergeCell ref="FR40:FT40"/>
    <mergeCell ref="FU40:FW40"/>
    <mergeCell ref="FX40:FZ40"/>
    <mergeCell ref="GA40:GC40"/>
    <mergeCell ref="FR41:FT41"/>
    <mergeCell ref="FU41:FW41"/>
    <mergeCell ref="FX41:FZ41"/>
    <mergeCell ref="GA41:GC41"/>
    <mergeCell ref="ET42:EV42"/>
    <mergeCell ref="EW42:EY42"/>
    <mergeCell ref="EZ42:FB42"/>
    <mergeCell ref="FC42:FE42"/>
    <mergeCell ref="FF42:FH42"/>
    <mergeCell ref="FI42:FK42"/>
    <mergeCell ref="FL42:FN42"/>
    <mergeCell ref="FO42:FQ42"/>
    <mergeCell ref="FR42:FT42"/>
    <mergeCell ref="FU42:FW42"/>
    <mergeCell ref="FX42:FZ42"/>
    <mergeCell ref="GA42:GC42"/>
    <mergeCell ref="EZ41:FB41"/>
    <mergeCell ref="FC41:FE41"/>
    <mergeCell ref="FF41:FH41"/>
    <mergeCell ref="FI41:FK41"/>
    <mergeCell ref="FL41:FN41"/>
    <mergeCell ref="ET57:EV57"/>
    <mergeCell ref="EW57:EY57"/>
    <mergeCell ref="EZ57:FB57"/>
    <mergeCell ref="FC57:FE57"/>
    <mergeCell ref="FF57:FH57"/>
    <mergeCell ref="FI57:FK57"/>
    <mergeCell ref="FL57:FN57"/>
    <mergeCell ref="FO57:FQ57"/>
    <mergeCell ref="FR57:FT57"/>
    <mergeCell ref="FU57:FW57"/>
    <mergeCell ref="FX57:FZ57"/>
    <mergeCell ref="GA57:GC57"/>
    <mergeCell ref="GD57:GG57"/>
    <mergeCell ref="FO43:FQ43"/>
    <mergeCell ref="FR43:FT43"/>
    <mergeCell ref="FU43:FW43"/>
    <mergeCell ref="FX43:FZ43"/>
    <mergeCell ref="GA43:GC43"/>
    <mergeCell ref="FO44:FQ44"/>
    <mergeCell ref="FR44:FT44"/>
    <mergeCell ref="FU44:FW44"/>
    <mergeCell ref="FX44:FZ44"/>
    <mergeCell ref="GA44:GC44"/>
    <mergeCell ref="ET45:EV45"/>
    <mergeCell ref="EW45:EY45"/>
    <mergeCell ref="EZ45:FB45"/>
    <mergeCell ref="FC45:FE45"/>
    <mergeCell ref="FF45:FH45"/>
    <mergeCell ref="FI45:FK45"/>
    <mergeCell ref="FL45:FN45"/>
    <mergeCell ref="FO45:FQ45"/>
    <mergeCell ref="FR45:FT45"/>
    <mergeCell ref="ET58:EV58"/>
    <mergeCell ref="EW58:EY58"/>
    <mergeCell ref="EZ58:FB58"/>
    <mergeCell ref="FC58:FE58"/>
    <mergeCell ref="FF58:FH58"/>
    <mergeCell ref="FI58:FK58"/>
    <mergeCell ref="FL58:FN58"/>
    <mergeCell ref="FO58:FQ58"/>
    <mergeCell ref="FR58:FT58"/>
    <mergeCell ref="FU58:FW58"/>
    <mergeCell ref="FX58:FZ58"/>
    <mergeCell ref="GA58:GC58"/>
    <mergeCell ref="GD58:GG58"/>
    <mergeCell ref="ET59:EV59"/>
    <mergeCell ref="EW59:EY59"/>
    <mergeCell ref="EZ59:FB59"/>
    <mergeCell ref="FC59:FE59"/>
    <mergeCell ref="FF59:FH59"/>
    <mergeCell ref="FI59:FK59"/>
    <mergeCell ref="FL59:FN59"/>
    <mergeCell ref="FO59:FQ59"/>
    <mergeCell ref="FR59:FT59"/>
    <mergeCell ref="FU59:FW59"/>
    <mergeCell ref="FX59:FZ59"/>
    <mergeCell ref="GA59:GC59"/>
    <mergeCell ref="GD59:GG59"/>
    <mergeCell ref="FU45:FW45"/>
    <mergeCell ref="FX45:FZ45"/>
    <mergeCell ref="GA45:GC45"/>
    <mergeCell ref="ET60:EV60"/>
    <mergeCell ref="EW60:EY60"/>
    <mergeCell ref="EZ60:FB60"/>
    <mergeCell ref="FC60:FE60"/>
    <mergeCell ref="FF60:FH60"/>
    <mergeCell ref="FI60:FK60"/>
    <mergeCell ref="FL60:FN60"/>
    <mergeCell ref="FO60:FQ60"/>
    <mergeCell ref="FR60:FT60"/>
    <mergeCell ref="FU60:FW60"/>
    <mergeCell ref="FX60:FZ60"/>
    <mergeCell ref="GA60:GC60"/>
    <mergeCell ref="GD60:GG60"/>
    <mergeCell ref="ET61:EV61"/>
    <mergeCell ref="EW61:EY61"/>
    <mergeCell ref="EZ61:FB61"/>
    <mergeCell ref="FC61:FE61"/>
    <mergeCell ref="FF61:FH61"/>
    <mergeCell ref="FI61:FK61"/>
    <mergeCell ref="FL61:FN61"/>
    <mergeCell ref="FO61:FQ61"/>
    <mergeCell ref="FR61:FT61"/>
    <mergeCell ref="FU61:FW61"/>
    <mergeCell ref="FX61:FZ61"/>
    <mergeCell ref="GA61:GC61"/>
    <mergeCell ref="GD61:GG61"/>
    <mergeCell ref="ET62:EV62"/>
    <mergeCell ref="EW62:EY62"/>
    <mergeCell ref="EZ62:FB62"/>
    <mergeCell ref="FC62:FE62"/>
    <mergeCell ref="FF62:FH62"/>
    <mergeCell ref="FI62:FK62"/>
    <mergeCell ref="FL62:FN62"/>
    <mergeCell ref="FO62:FQ62"/>
    <mergeCell ref="FR62:FT62"/>
    <mergeCell ref="FU62:FW62"/>
    <mergeCell ref="FX62:FZ62"/>
    <mergeCell ref="GA62:GC62"/>
    <mergeCell ref="GD62:GG62"/>
    <mergeCell ref="ET63:EV63"/>
    <mergeCell ref="EW63:EY63"/>
    <mergeCell ref="EZ63:FB63"/>
    <mergeCell ref="FC63:FE63"/>
    <mergeCell ref="FF63:FH63"/>
    <mergeCell ref="FI63:FK63"/>
    <mergeCell ref="FL63:FN63"/>
    <mergeCell ref="FO63:FQ63"/>
    <mergeCell ref="FR63:FT63"/>
    <mergeCell ref="FU63:FW63"/>
    <mergeCell ref="FX63:FZ63"/>
    <mergeCell ref="GA63:GC63"/>
    <mergeCell ref="GD63:GG63"/>
    <mergeCell ref="ET64:EV64"/>
    <mergeCell ref="EW64:EY64"/>
    <mergeCell ref="EZ64:FB64"/>
    <mergeCell ref="FC64:FE64"/>
    <mergeCell ref="FF64:FH64"/>
    <mergeCell ref="FI64:FK64"/>
    <mergeCell ref="FL64:FN64"/>
    <mergeCell ref="FO64:FQ64"/>
    <mergeCell ref="FR64:FT64"/>
    <mergeCell ref="FU64:FW64"/>
    <mergeCell ref="FX64:FZ64"/>
    <mergeCell ref="GA64:GC64"/>
    <mergeCell ref="GD64:GG64"/>
    <mergeCell ref="ET65:EV65"/>
    <mergeCell ref="EW65:EY65"/>
    <mergeCell ref="EZ65:FB65"/>
    <mergeCell ref="FC65:FE65"/>
    <mergeCell ref="FF65:FH65"/>
    <mergeCell ref="FI65:FK65"/>
    <mergeCell ref="FL65:FN65"/>
    <mergeCell ref="FO65:FQ65"/>
    <mergeCell ref="FR65:FT65"/>
    <mergeCell ref="FU65:FW65"/>
    <mergeCell ref="FX65:FZ65"/>
    <mergeCell ref="GA65:GC65"/>
    <mergeCell ref="GD65:GG65"/>
    <mergeCell ref="ET66:EV66"/>
    <mergeCell ref="EW66:EY66"/>
    <mergeCell ref="EZ66:FB66"/>
    <mergeCell ref="FC66:FE66"/>
    <mergeCell ref="FF66:FH66"/>
    <mergeCell ref="FI66:FK66"/>
    <mergeCell ref="FL66:FN66"/>
    <mergeCell ref="FO66:FQ66"/>
    <mergeCell ref="FR66:FT66"/>
    <mergeCell ref="FU66:FW66"/>
    <mergeCell ref="FX66:FZ66"/>
    <mergeCell ref="GA66:GC66"/>
    <mergeCell ref="GD66:GG66"/>
    <mergeCell ref="ET67:EV67"/>
    <mergeCell ref="EW67:EY67"/>
    <mergeCell ref="EZ67:FB67"/>
    <mergeCell ref="FC67:FE67"/>
    <mergeCell ref="FF67:FH67"/>
    <mergeCell ref="FI67:FK67"/>
    <mergeCell ref="FL67:FN67"/>
    <mergeCell ref="FO67:FQ67"/>
    <mergeCell ref="FR67:FT67"/>
    <mergeCell ref="FU67:FW67"/>
    <mergeCell ref="FX67:FZ67"/>
    <mergeCell ref="GA67:GC67"/>
    <mergeCell ref="GD67:GG67"/>
    <mergeCell ref="ET68:EV68"/>
    <mergeCell ref="EW68:EY68"/>
    <mergeCell ref="EZ68:FB68"/>
    <mergeCell ref="FC68:FE68"/>
    <mergeCell ref="FF68:FH68"/>
    <mergeCell ref="FI68:FK68"/>
    <mergeCell ref="FL68:FN68"/>
    <mergeCell ref="FO68:FQ68"/>
    <mergeCell ref="FR68:FT68"/>
    <mergeCell ref="FU68:FW68"/>
    <mergeCell ref="FX68:FZ68"/>
    <mergeCell ref="GA68:GC68"/>
    <mergeCell ref="GD68:GG68"/>
    <mergeCell ref="FI80:FK80"/>
    <mergeCell ref="FL80:FN80"/>
    <mergeCell ref="FO80:FQ80"/>
    <mergeCell ref="FR80:FT80"/>
    <mergeCell ref="FU80:FW80"/>
    <mergeCell ref="FX80:FZ80"/>
    <mergeCell ref="GA80:GC80"/>
    <mergeCell ref="GD80:GG80"/>
    <mergeCell ref="ET81:EV81"/>
    <mergeCell ref="EW81:EY81"/>
    <mergeCell ref="EZ81:FB81"/>
    <mergeCell ref="FC81:FE81"/>
    <mergeCell ref="FF81:FH81"/>
    <mergeCell ref="FI81:FK81"/>
    <mergeCell ref="FL81:FN81"/>
    <mergeCell ref="FO81:FQ81"/>
    <mergeCell ref="FR81:FT81"/>
    <mergeCell ref="FU81:FW81"/>
    <mergeCell ref="FX81:FZ81"/>
    <mergeCell ref="GA81:GC81"/>
    <mergeCell ref="GD81:GG81"/>
    <mergeCell ref="ET80:EV80"/>
    <mergeCell ref="EW80:EY80"/>
    <mergeCell ref="EZ80:FB80"/>
    <mergeCell ref="FC80:FE80"/>
    <mergeCell ref="FF80:FH80"/>
    <mergeCell ref="FI82:FK82"/>
    <mergeCell ref="FL82:FN82"/>
    <mergeCell ref="FO82:FQ82"/>
    <mergeCell ref="FR82:FT82"/>
    <mergeCell ref="FU82:FW82"/>
    <mergeCell ref="FX82:FZ82"/>
    <mergeCell ref="GA82:GC82"/>
    <mergeCell ref="GD82:GG82"/>
    <mergeCell ref="ET83:EV83"/>
    <mergeCell ref="EW83:EY83"/>
    <mergeCell ref="EZ83:FB83"/>
    <mergeCell ref="FC83:FE83"/>
    <mergeCell ref="FF83:FH83"/>
    <mergeCell ref="FI83:FK83"/>
    <mergeCell ref="FL83:FN83"/>
    <mergeCell ref="FO83:FQ83"/>
    <mergeCell ref="FR83:FT83"/>
    <mergeCell ref="FU83:FW83"/>
    <mergeCell ref="FX83:FZ83"/>
    <mergeCell ref="GA83:GC83"/>
    <mergeCell ref="GD83:GG83"/>
    <mergeCell ref="ET82:EV82"/>
    <mergeCell ref="EW82:EY82"/>
    <mergeCell ref="EZ82:FB82"/>
    <mergeCell ref="FC82:FE82"/>
    <mergeCell ref="FF82:FH82"/>
    <mergeCell ref="FI84:FK84"/>
    <mergeCell ref="FL84:FN84"/>
    <mergeCell ref="FO84:FQ84"/>
    <mergeCell ref="FR84:FT84"/>
    <mergeCell ref="FU84:FW84"/>
    <mergeCell ref="FX84:FZ84"/>
    <mergeCell ref="GA84:GC84"/>
    <mergeCell ref="GD84:GG84"/>
    <mergeCell ref="ET85:EV85"/>
    <mergeCell ref="EW85:EY85"/>
    <mergeCell ref="EZ85:FB85"/>
    <mergeCell ref="FC85:FE85"/>
    <mergeCell ref="FF85:FH85"/>
    <mergeCell ref="FI85:FK85"/>
    <mergeCell ref="FL85:FN85"/>
    <mergeCell ref="FO85:FQ85"/>
    <mergeCell ref="FR85:FT85"/>
    <mergeCell ref="FU85:FW85"/>
    <mergeCell ref="FX85:FZ85"/>
    <mergeCell ref="GA85:GC85"/>
    <mergeCell ref="GD85:GG85"/>
    <mergeCell ref="ET84:EV84"/>
    <mergeCell ref="EW84:EY84"/>
    <mergeCell ref="EZ84:FB84"/>
    <mergeCell ref="FC84:FE84"/>
    <mergeCell ref="FF84:FH84"/>
    <mergeCell ref="FU86:FW86"/>
    <mergeCell ref="FX86:FZ86"/>
    <mergeCell ref="GA86:GC86"/>
    <mergeCell ref="GD86:GG86"/>
    <mergeCell ref="ET87:EV87"/>
    <mergeCell ref="EW87:EY87"/>
    <mergeCell ref="EZ87:FB87"/>
    <mergeCell ref="FC87:FE87"/>
    <mergeCell ref="FF87:FH87"/>
    <mergeCell ref="FI87:FK87"/>
    <mergeCell ref="FL87:FN87"/>
    <mergeCell ref="FO87:FQ87"/>
    <mergeCell ref="FR87:FT87"/>
    <mergeCell ref="FU87:FW87"/>
    <mergeCell ref="FX87:FZ87"/>
    <mergeCell ref="GA87:GC87"/>
    <mergeCell ref="GD87:GG87"/>
    <mergeCell ref="ET86:EV86"/>
    <mergeCell ref="EW86:EY86"/>
    <mergeCell ref="EZ86:FB86"/>
    <mergeCell ref="FC86:FE86"/>
    <mergeCell ref="FF86:FH86"/>
    <mergeCell ref="FI86:FK86"/>
    <mergeCell ref="FL86:FN86"/>
    <mergeCell ref="FO86:FQ86"/>
    <mergeCell ref="FR86:FT86"/>
    <mergeCell ref="FU88:FW88"/>
    <mergeCell ref="FX88:FZ88"/>
    <mergeCell ref="GA88:GC88"/>
    <mergeCell ref="GD88:GG88"/>
    <mergeCell ref="ET89:EV89"/>
    <mergeCell ref="EW89:EY89"/>
    <mergeCell ref="EZ89:FB89"/>
    <mergeCell ref="FC89:FE89"/>
    <mergeCell ref="FF89:FH89"/>
    <mergeCell ref="FI89:FK89"/>
    <mergeCell ref="FL89:FN89"/>
    <mergeCell ref="FO89:FQ89"/>
    <mergeCell ref="FR89:FT89"/>
    <mergeCell ref="FU89:FW89"/>
    <mergeCell ref="FX89:FZ89"/>
    <mergeCell ref="GA89:GC89"/>
    <mergeCell ref="GD89:GG89"/>
    <mergeCell ref="ET88:EV88"/>
    <mergeCell ref="EW88:EY88"/>
    <mergeCell ref="EZ88:FB88"/>
    <mergeCell ref="FC88:FE88"/>
    <mergeCell ref="FF88:FH88"/>
    <mergeCell ref="FI88:FK88"/>
    <mergeCell ref="FL88:FN88"/>
    <mergeCell ref="FO88:FQ88"/>
    <mergeCell ref="FR88:FT88"/>
    <mergeCell ref="FU90:FW90"/>
    <mergeCell ref="FX90:FZ90"/>
    <mergeCell ref="GA90:GC90"/>
    <mergeCell ref="GD90:GG90"/>
    <mergeCell ref="ET91:EV91"/>
    <mergeCell ref="EW91:EY91"/>
    <mergeCell ref="EZ91:FB91"/>
    <mergeCell ref="FC91:FE91"/>
    <mergeCell ref="FF91:FH91"/>
    <mergeCell ref="FI91:FK91"/>
    <mergeCell ref="FL91:FN91"/>
    <mergeCell ref="FO91:FQ91"/>
    <mergeCell ref="FR91:FT91"/>
    <mergeCell ref="FU91:FW91"/>
    <mergeCell ref="FX91:FZ91"/>
    <mergeCell ref="GA91:GC91"/>
    <mergeCell ref="GD91:GG91"/>
    <mergeCell ref="FI90:FK90"/>
    <mergeCell ref="FL90:FN90"/>
    <mergeCell ref="FO90:FQ90"/>
    <mergeCell ref="FR90:FT90"/>
    <mergeCell ref="ET90:EV90"/>
    <mergeCell ref="EW90:EY90"/>
    <mergeCell ref="EZ90:FB90"/>
    <mergeCell ref="FC90:FE90"/>
    <mergeCell ref="FF90:FH90"/>
    <mergeCell ref="D8:CM9"/>
    <mergeCell ref="ET10:GK11"/>
    <mergeCell ref="ET43:EV43"/>
    <mergeCell ref="EW43:EY43"/>
    <mergeCell ref="EZ43:FB43"/>
    <mergeCell ref="FC43:FE43"/>
    <mergeCell ref="FF43:FH43"/>
    <mergeCell ref="FI43:FK43"/>
    <mergeCell ref="FL43:FN43"/>
    <mergeCell ref="ET44:EV44"/>
    <mergeCell ref="EW44:EY44"/>
    <mergeCell ref="EZ44:FB44"/>
    <mergeCell ref="FC44:FE44"/>
    <mergeCell ref="FF44:FH44"/>
    <mergeCell ref="FI44:FK44"/>
    <mergeCell ref="FL44:FN44"/>
    <mergeCell ref="ET41:EV41"/>
    <mergeCell ref="EW41:EY41"/>
    <mergeCell ref="GD43:GG43"/>
    <mergeCell ref="GD44:GG44"/>
    <mergeCell ref="CH14:CN14"/>
    <mergeCell ref="CH12:CN13"/>
    <mergeCell ref="CH15:CN15"/>
    <mergeCell ref="CV15:DB15"/>
    <mergeCell ref="CO16:CU16"/>
    <mergeCell ref="CV16:DB16"/>
    <mergeCell ref="CO17:CU17"/>
    <mergeCell ref="CV17:DB17"/>
    <mergeCell ref="CO18:CU18"/>
    <mergeCell ref="CV18:DB18"/>
    <mergeCell ref="CO19:CU19"/>
    <mergeCell ref="CA18:CG18"/>
    <mergeCell ref="GD34:GG34"/>
    <mergeCell ref="FO41:FQ41"/>
    <mergeCell ref="ET34:EV34"/>
    <mergeCell ref="BR31:CL31"/>
    <mergeCell ref="GH45:HF46"/>
    <mergeCell ref="BR46:CE46"/>
    <mergeCell ref="DA31:DG31"/>
    <mergeCell ref="CM31:CZ31"/>
    <mergeCell ref="ET46:EV46"/>
    <mergeCell ref="EW46:EY46"/>
    <mergeCell ref="EZ46:FB46"/>
    <mergeCell ref="FC46:FE46"/>
    <mergeCell ref="FF46:FH46"/>
    <mergeCell ref="FI46:FK46"/>
    <mergeCell ref="FL46:FN46"/>
    <mergeCell ref="FO46:FQ46"/>
    <mergeCell ref="FR46:FT46"/>
    <mergeCell ref="FU46:FW46"/>
    <mergeCell ref="FX46:FZ46"/>
    <mergeCell ref="GA46:GC46"/>
    <mergeCell ref="GD46:GG46"/>
    <mergeCell ref="GD35:GG35"/>
    <mergeCell ref="GD36:GG36"/>
    <mergeCell ref="GD37:GG37"/>
    <mergeCell ref="GD38:GG38"/>
    <mergeCell ref="GD39:GG39"/>
    <mergeCell ref="GD40:GG40"/>
    <mergeCell ref="GD41:GG41"/>
    <mergeCell ref="GD42:GG42"/>
    <mergeCell ref="GD45:GG45"/>
    <mergeCell ref="FO35:FQ35"/>
    <mergeCell ref="FR35:FT35"/>
    <mergeCell ref="EW34:EY34"/>
    <mergeCell ref="EZ34:FB34"/>
    <mergeCell ref="FC34:FE34"/>
    <mergeCell ref="FF34:FH34"/>
    <mergeCell ref="FI34:FK34"/>
    <mergeCell ref="FL34:FN34"/>
    <mergeCell ref="FO34:FQ34"/>
    <mergeCell ref="FR34:FT34"/>
    <mergeCell ref="FU34:FW34"/>
    <mergeCell ref="FX34:FZ34"/>
    <mergeCell ref="LV15:LY15"/>
    <mergeCell ref="LV16:LY16"/>
    <mergeCell ref="LV17:LY17"/>
    <mergeCell ref="LV18:LY18"/>
    <mergeCell ref="LV19:LY19"/>
    <mergeCell ref="LV20:LY20"/>
    <mergeCell ref="LV21:LY21"/>
    <mergeCell ref="LV22:LY22"/>
    <mergeCell ref="LV23:LY23"/>
    <mergeCell ref="GA34:GC34"/>
    <mergeCell ref="LC22:LE22"/>
    <mergeCell ref="LF22:LH22"/>
    <mergeCell ref="LI22:LK22"/>
    <mergeCell ref="LL22:LN22"/>
    <mergeCell ref="LO22:LQ22"/>
    <mergeCell ref="KH23:KJ23"/>
    <mergeCell ref="KK23:KM23"/>
    <mergeCell ref="KN23:KP23"/>
    <mergeCell ref="KQ23:KS23"/>
    <mergeCell ref="KT23:KV23"/>
    <mergeCell ref="KW23:KY23"/>
    <mergeCell ref="KZ23:LB23"/>
    <mergeCell ref="HI34:HK34"/>
    <mergeCell ref="HL34:HN34"/>
    <mergeCell ref="HO34:HQ34"/>
    <mergeCell ref="HR34:HT34"/>
    <mergeCell ref="HU34:HW34"/>
    <mergeCell ref="HX34:HZ34"/>
    <mergeCell ref="IA34:IC34"/>
    <mergeCell ref="ID34:IF34"/>
    <mergeCell ref="IG34:II34"/>
    <mergeCell ref="IJ34:IL34"/>
    <mergeCell ref="GL14:GN14"/>
    <mergeCell ref="GL15:GN15"/>
    <mergeCell ref="GL16:GN16"/>
    <mergeCell ref="GL17:GN17"/>
    <mergeCell ref="GL18:GN18"/>
    <mergeCell ref="GL19:GN19"/>
    <mergeCell ref="GL20:GN20"/>
    <mergeCell ref="GL21:GN21"/>
    <mergeCell ref="GL22:GN22"/>
    <mergeCell ref="GL23:GN23"/>
    <mergeCell ref="IH15:IK15"/>
    <mergeCell ref="IH16:IK16"/>
    <mergeCell ref="IH17:IK17"/>
    <mergeCell ref="IH18:IK18"/>
    <mergeCell ref="IH19:IK19"/>
    <mergeCell ref="IH20:IK20"/>
    <mergeCell ref="IH21:IK21"/>
    <mergeCell ref="IH22:IK22"/>
    <mergeCell ref="IH23:IK23"/>
    <mergeCell ref="HU21:HW21"/>
    <mergeCell ref="GT23:GV23"/>
    <mergeCell ref="GW23:GY23"/>
    <mergeCell ref="LZ14:MB14"/>
    <mergeCell ref="LZ15:MB15"/>
    <mergeCell ref="LZ16:MB16"/>
    <mergeCell ref="LZ17:MB17"/>
    <mergeCell ref="LZ18:MB18"/>
    <mergeCell ref="LZ19:MB19"/>
    <mergeCell ref="LZ20:MB20"/>
    <mergeCell ref="LZ21:MB21"/>
    <mergeCell ref="LZ22:MB22"/>
    <mergeCell ref="LZ23:MB23"/>
    <mergeCell ref="LZ12:MB13"/>
    <mergeCell ref="HI36:HK36"/>
    <mergeCell ref="HL36:HN36"/>
    <mergeCell ref="HO36:HQ36"/>
    <mergeCell ref="HR36:HT36"/>
    <mergeCell ref="HU36:HW36"/>
    <mergeCell ref="HX36:HZ36"/>
    <mergeCell ref="IA36:IC36"/>
    <mergeCell ref="ID36:IF36"/>
    <mergeCell ref="IG36:II36"/>
    <mergeCell ref="IJ36:IL36"/>
    <mergeCell ref="IM36:IO36"/>
    <mergeCell ref="IP36:IR36"/>
    <mergeCell ref="HR35:HT35"/>
    <mergeCell ref="HU35:HW35"/>
    <mergeCell ref="HX35:HZ35"/>
    <mergeCell ref="IA35:IC35"/>
    <mergeCell ref="ID35:IF35"/>
    <mergeCell ref="IN12:JW12"/>
    <mergeCell ref="JX12:KA12"/>
    <mergeCell ref="IG35:II35"/>
    <mergeCell ref="IJ35:IL35"/>
    <mergeCell ref="IJ37:IL37"/>
    <mergeCell ref="IM37:IO37"/>
    <mergeCell ref="IP37:IR37"/>
    <mergeCell ref="HI38:HK38"/>
    <mergeCell ref="HL38:HN38"/>
    <mergeCell ref="HO38:HQ38"/>
    <mergeCell ref="HR38:HT38"/>
    <mergeCell ref="HU38:HW38"/>
    <mergeCell ref="HX38:HZ38"/>
    <mergeCell ref="IA38:IC38"/>
    <mergeCell ref="ID38:IF38"/>
    <mergeCell ref="IG38:II38"/>
    <mergeCell ref="IJ38:IL38"/>
    <mergeCell ref="IM38:IO38"/>
    <mergeCell ref="IP38:IR38"/>
    <mergeCell ref="IM35:IO35"/>
    <mergeCell ref="IP35:IR35"/>
    <mergeCell ref="JF13:JH13"/>
    <mergeCell ref="JI13:JK13"/>
    <mergeCell ref="JL13:JN13"/>
    <mergeCell ref="JO13:JQ13"/>
    <mergeCell ref="JR13:JT13"/>
    <mergeCell ref="JU13:JW13"/>
    <mergeCell ref="JX13:KA13"/>
    <mergeCell ref="JO21:JQ21"/>
    <mergeCell ref="JR21:JT21"/>
    <mergeCell ref="HU39:HW39"/>
    <mergeCell ref="HX39:HZ39"/>
    <mergeCell ref="IA39:IC39"/>
    <mergeCell ref="ID39:IF39"/>
    <mergeCell ref="IG39:II39"/>
    <mergeCell ref="IJ39:IL39"/>
    <mergeCell ref="IM39:IO39"/>
    <mergeCell ref="IP39:IR39"/>
    <mergeCell ref="JC15:JE15"/>
    <mergeCell ref="JF15:JH15"/>
    <mergeCell ref="JI15:JK15"/>
    <mergeCell ref="JL15:JN15"/>
    <mergeCell ref="JO15:JQ15"/>
    <mergeCell ref="JR15:JT15"/>
    <mergeCell ref="JU15:JW15"/>
    <mergeCell ref="JX15:KA15"/>
    <mergeCell ref="JU21:JW21"/>
    <mergeCell ref="JX21:KA21"/>
    <mergeCell ref="HU37:HW37"/>
    <mergeCell ref="HX37:HZ37"/>
    <mergeCell ref="IA37:IC37"/>
    <mergeCell ref="ID37:IF37"/>
    <mergeCell ref="IG37:II37"/>
    <mergeCell ref="HI40:HK40"/>
    <mergeCell ref="HL40:HN40"/>
    <mergeCell ref="HO40:HQ40"/>
    <mergeCell ref="HR40:HT40"/>
    <mergeCell ref="HU40:HW40"/>
    <mergeCell ref="HX40:HZ40"/>
    <mergeCell ref="IA40:IC40"/>
    <mergeCell ref="ID40:IF40"/>
    <mergeCell ref="IG40:II40"/>
    <mergeCell ref="IJ40:IL40"/>
    <mergeCell ref="IM40:IO40"/>
    <mergeCell ref="IP40:IR40"/>
    <mergeCell ref="HU41:HW41"/>
    <mergeCell ref="HX41:HZ41"/>
    <mergeCell ref="IA41:IC41"/>
    <mergeCell ref="ID41:IF41"/>
    <mergeCell ref="IG41:II41"/>
    <mergeCell ref="IJ41:IL41"/>
    <mergeCell ref="IM41:IO41"/>
    <mergeCell ref="IP41:IR41"/>
    <mergeCell ref="HI42:HK42"/>
    <mergeCell ref="HL42:HN42"/>
    <mergeCell ref="HO42:HQ42"/>
    <mergeCell ref="HR42:HT42"/>
    <mergeCell ref="HU42:HW42"/>
    <mergeCell ref="HX42:HZ42"/>
    <mergeCell ref="IA42:IC42"/>
    <mergeCell ref="ID42:IF42"/>
    <mergeCell ref="IG42:II42"/>
    <mergeCell ref="IJ42:IL42"/>
    <mergeCell ref="IM42:IO42"/>
    <mergeCell ref="IP42:IR42"/>
    <mergeCell ref="HU43:HW43"/>
    <mergeCell ref="HX43:HZ43"/>
    <mergeCell ref="IA43:IC43"/>
    <mergeCell ref="ID43:IF43"/>
    <mergeCell ref="IG43:II43"/>
    <mergeCell ref="IJ43:IL43"/>
    <mergeCell ref="IM43:IO43"/>
    <mergeCell ref="IP43:IR43"/>
    <mergeCell ref="HI44:HK44"/>
    <mergeCell ref="HL44:HN44"/>
    <mergeCell ref="HO44:HQ44"/>
    <mergeCell ref="HR44:HT44"/>
    <mergeCell ref="HU44:HW44"/>
    <mergeCell ref="HX44:HZ44"/>
    <mergeCell ref="IA44:IC44"/>
    <mergeCell ref="ID44:IF44"/>
    <mergeCell ref="IG44:II44"/>
    <mergeCell ref="IJ44:IL44"/>
    <mergeCell ref="IM44:IO44"/>
    <mergeCell ref="IP44:IR44"/>
    <mergeCell ref="D3:AK3"/>
    <mergeCell ref="AL3:AT3"/>
    <mergeCell ref="GO14:GS14"/>
    <mergeCell ref="GO15:GS15"/>
    <mergeCell ref="GO16:GS16"/>
    <mergeCell ref="GO17:GS17"/>
    <mergeCell ref="GO18:GS18"/>
    <mergeCell ref="GO19:GS19"/>
    <mergeCell ref="GO20:GS20"/>
    <mergeCell ref="GO21:GS21"/>
    <mergeCell ref="GO22:GS22"/>
    <mergeCell ref="GO23:GS23"/>
    <mergeCell ref="HI43:HK43"/>
    <mergeCell ref="HL43:HN43"/>
    <mergeCell ref="HO43:HQ43"/>
    <mergeCell ref="HR43:HT43"/>
    <mergeCell ref="HI41:HK41"/>
    <mergeCell ref="HL41:HN41"/>
    <mergeCell ref="HO41:HQ41"/>
    <mergeCell ref="HR41:HT41"/>
    <mergeCell ref="HI39:HK39"/>
    <mergeCell ref="HL39:HN39"/>
    <mergeCell ref="HO39:HQ39"/>
    <mergeCell ref="HR39:HT39"/>
    <mergeCell ref="HI37:HK37"/>
    <mergeCell ref="HL37:HN37"/>
    <mergeCell ref="HO37:HQ37"/>
    <mergeCell ref="HR37:HT37"/>
    <mergeCell ref="GL12:GN13"/>
    <mergeCell ref="HI35:HK35"/>
    <mergeCell ref="HL35:HN35"/>
    <mergeCell ref="HO35:HQ35"/>
    <mergeCell ref="KB13:KE13"/>
    <mergeCell ref="IN14:IP14"/>
    <mergeCell ref="IQ14:IS14"/>
    <mergeCell ref="IT14:IV14"/>
    <mergeCell ref="IW14:IY14"/>
    <mergeCell ref="IZ14:JB14"/>
    <mergeCell ref="JC14:JE14"/>
    <mergeCell ref="JF14:JH14"/>
    <mergeCell ref="JI14:JK14"/>
    <mergeCell ref="JL14:JN14"/>
    <mergeCell ref="JO14:JQ14"/>
    <mergeCell ref="JR14:JT14"/>
    <mergeCell ref="JU14:JW14"/>
    <mergeCell ref="JX14:KA14"/>
    <mergeCell ref="KB14:KE14"/>
    <mergeCell ref="IN15:IP15"/>
    <mergeCell ref="IQ15:IS15"/>
    <mergeCell ref="IT15:IV15"/>
    <mergeCell ref="IW15:IY15"/>
    <mergeCell ref="IZ15:JB15"/>
    <mergeCell ref="KB15:KE15"/>
    <mergeCell ref="IN16:IP16"/>
    <mergeCell ref="IQ16:IS16"/>
    <mergeCell ref="IT16:IV16"/>
    <mergeCell ref="IW16:IY16"/>
    <mergeCell ref="IZ16:JB16"/>
    <mergeCell ref="JC16:JE16"/>
    <mergeCell ref="JF16:JH16"/>
    <mergeCell ref="JI16:JK16"/>
    <mergeCell ref="JL16:JN16"/>
    <mergeCell ref="JO16:JQ16"/>
    <mergeCell ref="JR16:JT16"/>
    <mergeCell ref="JU16:JW16"/>
    <mergeCell ref="JX16:KA16"/>
    <mergeCell ref="KB16:KE16"/>
    <mergeCell ref="IN17:IP17"/>
    <mergeCell ref="IQ17:IS17"/>
    <mergeCell ref="IT17:IV17"/>
    <mergeCell ref="IW17:IY17"/>
    <mergeCell ref="IZ17:JB17"/>
    <mergeCell ref="JC17:JE17"/>
    <mergeCell ref="JF17:JH17"/>
    <mergeCell ref="JI17:JK17"/>
    <mergeCell ref="JL17:JN17"/>
    <mergeCell ref="JO17:JQ17"/>
    <mergeCell ref="JR17:JT17"/>
    <mergeCell ref="JU17:JW17"/>
    <mergeCell ref="JX17:KA17"/>
    <mergeCell ref="KB17:KE17"/>
    <mergeCell ref="KB21:KE21"/>
    <mergeCell ref="IN18:IP18"/>
    <mergeCell ref="IQ18:IS18"/>
    <mergeCell ref="IT18:IV18"/>
    <mergeCell ref="IW18:IY18"/>
    <mergeCell ref="IZ18:JB18"/>
    <mergeCell ref="JC18:JE18"/>
    <mergeCell ref="JF18:JH18"/>
    <mergeCell ref="JI18:JK18"/>
    <mergeCell ref="JL18:JN18"/>
    <mergeCell ref="JO18:JQ18"/>
    <mergeCell ref="JR18:JT18"/>
    <mergeCell ref="JU18:JW18"/>
    <mergeCell ref="JX18:KA18"/>
    <mergeCell ref="KB18:KE18"/>
    <mergeCell ref="IN19:IP19"/>
    <mergeCell ref="IQ19:IS19"/>
    <mergeCell ref="KB20:KE20"/>
    <mergeCell ref="IN21:IP21"/>
    <mergeCell ref="IQ21:IS21"/>
    <mergeCell ref="IT21:IV21"/>
    <mergeCell ref="IW21:IY21"/>
    <mergeCell ref="IZ21:JB21"/>
    <mergeCell ref="JC21:JE21"/>
    <mergeCell ref="JF21:JH21"/>
    <mergeCell ref="JI21:JK21"/>
    <mergeCell ref="JL21:JN21"/>
    <mergeCell ref="IN20:IP20"/>
    <mergeCell ref="IQ20:IS20"/>
    <mergeCell ref="KB19:KE19"/>
    <mergeCell ref="NO12:NR12"/>
    <mergeCell ref="NS12:NV12"/>
    <mergeCell ref="NW12:NY13"/>
    <mergeCell ref="ME13:MG13"/>
    <mergeCell ref="MH13:MJ13"/>
    <mergeCell ref="MK13:MM13"/>
    <mergeCell ref="MN13:MP13"/>
    <mergeCell ref="MQ13:MS13"/>
    <mergeCell ref="MT13:MV13"/>
    <mergeCell ref="MW13:MY13"/>
    <mergeCell ref="MZ13:NB13"/>
    <mergeCell ref="NC13:NE13"/>
    <mergeCell ref="NF13:NH13"/>
    <mergeCell ref="NI13:NK13"/>
    <mergeCell ref="NL13:NN13"/>
    <mergeCell ref="NO13:NR13"/>
    <mergeCell ref="NS13:NV13"/>
    <mergeCell ref="ME12:NN12"/>
    <mergeCell ref="NC14:NE14"/>
    <mergeCell ref="NF14:NH14"/>
    <mergeCell ref="NI14:NK14"/>
    <mergeCell ref="NL14:NN14"/>
    <mergeCell ref="NO14:NR14"/>
    <mergeCell ref="NS14:NV14"/>
    <mergeCell ref="NW14:NY14"/>
    <mergeCell ref="ME15:MG15"/>
    <mergeCell ref="MH15:MJ15"/>
    <mergeCell ref="MK15:MM15"/>
    <mergeCell ref="MN15:MP15"/>
    <mergeCell ref="MQ15:MS15"/>
    <mergeCell ref="MT15:MV15"/>
    <mergeCell ref="MW15:MY15"/>
    <mergeCell ref="MZ15:NB15"/>
    <mergeCell ref="NC15:NE15"/>
    <mergeCell ref="NF15:NH15"/>
    <mergeCell ref="NI15:NK15"/>
    <mergeCell ref="NL15:NN15"/>
    <mergeCell ref="NO15:NR15"/>
    <mergeCell ref="NS15:NV15"/>
    <mergeCell ref="NW15:NY15"/>
    <mergeCell ref="ME14:MG14"/>
    <mergeCell ref="MH14:MJ14"/>
    <mergeCell ref="MK14:MM14"/>
    <mergeCell ref="MN14:MP14"/>
    <mergeCell ref="MQ14:MS14"/>
    <mergeCell ref="MT14:MV14"/>
    <mergeCell ref="MW14:MY14"/>
    <mergeCell ref="MZ14:NB14"/>
    <mergeCell ref="MW16:MY16"/>
    <mergeCell ref="MZ16:NB16"/>
    <mergeCell ref="NC16:NE16"/>
    <mergeCell ref="NF16:NH16"/>
    <mergeCell ref="NI16:NK16"/>
    <mergeCell ref="NL16:NN16"/>
    <mergeCell ref="NO16:NR16"/>
    <mergeCell ref="NS16:NV16"/>
    <mergeCell ref="NW16:NY16"/>
    <mergeCell ref="ME17:MG17"/>
    <mergeCell ref="MH17:MJ17"/>
    <mergeCell ref="MK17:MM17"/>
    <mergeCell ref="MN17:MP17"/>
    <mergeCell ref="MQ17:MS17"/>
    <mergeCell ref="MT17:MV17"/>
    <mergeCell ref="MW17:MY17"/>
    <mergeCell ref="MZ17:NB17"/>
    <mergeCell ref="NC17:NE17"/>
    <mergeCell ref="NF17:NH17"/>
    <mergeCell ref="NI17:NK17"/>
    <mergeCell ref="NL17:NN17"/>
    <mergeCell ref="NO17:NR17"/>
    <mergeCell ref="NS17:NV17"/>
    <mergeCell ref="NW17:NY17"/>
    <mergeCell ref="MK16:MM16"/>
    <mergeCell ref="ME16:MG16"/>
    <mergeCell ref="MH16:MJ16"/>
    <mergeCell ref="NC18:NE18"/>
    <mergeCell ref="NF18:NH18"/>
    <mergeCell ref="NI18:NK18"/>
    <mergeCell ref="NL18:NN18"/>
    <mergeCell ref="NO18:NR18"/>
    <mergeCell ref="NS18:NV18"/>
    <mergeCell ref="NW18:NY18"/>
    <mergeCell ref="ME19:MG19"/>
    <mergeCell ref="MH19:MJ19"/>
    <mergeCell ref="MK19:MM19"/>
    <mergeCell ref="MN19:MP19"/>
    <mergeCell ref="MQ19:MS19"/>
    <mergeCell ref="MT19:MV19"/>
    <mergeCell ref="MW19:MY19"/>
    <mergeCell ref="MZ19:NB19"/>
    <mergeCell ref="NC19:NE19"/>
    <mergeCell ref="NF19:NH19"/>
    <mergeCell ref="NI19:NK19"/>
    <mergeCell ref="NL19:NN19"/>
    <mergeCell ref="NO19:NR19"/>
    <mergeCell ref="NS19:NV19"/>
    <mergeCell ref="NW19:NY19"/>
    <mergeCell ref="MK18:MM18"/>
    <mergeCell ref="MH18:MJ18"/>
    <mergeCell ref="ME18:MG18"/>
    <mergeCell ref="NS20:NV20"/>
    <mergeCell ref="NW20:NY20"/>
    <mergeCell ref="ME21:MG21"/>
    <mergeCell ref="MH21:MJ21"/>
    <mergeCell ref="MK21:MM21"/>
    <mergeCell ref="MN21:MP21"/>
    <mergeCell ref="MQ21:MS21"/>
    <mergeCell ref="MT21:MV21"/>
    <mergeCell ref="MW21:MY21"/>
    <mergeCell ref="MZ21:NB21"/>
    <mergeCell ref="NC21:NE21"/>
    <mergeCell ref="NF21:NH21"/>
    <mergeCell ref="NI21:NK21"/>
    <mergeCell ref="NL21:NN21"/>
    <mergeCell ref="NO21:NR21"/>
    <mergeCell ref="NS21:NV21"/>
    <mergeCell ref="NW21:NY21"/>
    <mergeCell ref="MN20:MP20"/>
    <mergeCell ref="MQ20:MS20"/>
    <mergeCell ref="MT20:MV20"/>
    <mergeCell ref="NF20:NH20"/>
    <mergeCell ref="NI20:NK20"/>
    <mergeCell ref="NL20:NN20"/>
    <mergeCell ref="NO20:NR20"/>
    <mergeCell ref="NC20:NE20"/>
    <mergeCell ref="ME20:MG20"/>
    <mergeCell ref="MH20:MJ20"/>
    <mergeCell ref="MK20:MM20"/>
    <mergeCell ref="NO22:NR22"/>
    <mergeCell ref="NS22:NV22"/>
    <mergeCell ref="NW22:NY22"/>
    <mergeCell ref="ME23:MG23"/>
    <mergeCell ref="MH23:MJ23"/>
    <mergeCell ref="MK23:MM23"/>
    <mergeCell ref="MN23:MP23"/>
    <mergeCell ref="MQ23:MS23"/>
    <mergeCell ref="MT23:MV23"/>
    <mergeCell ref="MW23:MY23"/>
    <mergeCell ref="MZ23:NB23"/>
    <mergeCell ref="NC23:NE23"/>
    <mergeCell ref="NF23:NH23"/>
    <mergeCell ref="NI23:NK23"/>
    <mergeCell ref="NL23:NN23"/>
    <mergeCell ref="NO23:NR23"/>
    <mergeCell ref="NS23:NV23"/>
    <mergeCell ref="NW23:NY23"/>
    <mergeCell ref="MN22:MP22"/>
    <mergeCell ref="ME22:MG22"/>
    <mergeCell ref="MH22:MJ22"/>
    <mergeCell ref="MK22:MM22"/>
    <mergeCell ref="NC22:NE22"/>
    <mergeCell ref="NF22:NH22"/>
    <mergeCell ref="NI22:NK22"/>
    <mergeCell ref="NL22:NN22"/>
    <mergeCell ref="BD1:EH5"/>
    <mergeCell ref="ET47:EV47"/>
    <mergeCell ref="EW47:EY47"/>
    <mergeCell ref="EZ47:FB47"/>
    <mergeCell ref="FC47:FE47"/>
    <mergeCell ref="FF47:FH47"/>
    <mergeCell ref="FI47:FK47"/>
    <mergeCell ref="FL47:FN47"/>
    <mergeCell ref="FO47:FQ47"/>
    <mergeCell ref="FR47:FT47"/>
    <mergeCell ref="FU47:FW47"/>
    <mergeCell ref="FX47:FZ47"/>
    <mergeCell ref="GA47:GC47"/>
    <mergeCell ref="GD47:GG47"/>
    <mergeCell ref="BT22:BZ22"/>
    <mergeCell ref="BT23:BZ23"/>
    <mergeCell ref="DJ10:DP11"/>
    <mergeCell ref="DJ8:DP9"/>
    <mergeCell ref="CO12:CU13"/>
    <mergeCell ref="CV12:DB13"/>
    <mergeCell ref="DJ12:DP13"/>
    <mergeCell ref="CO23:CU23"/>
    <mergeCell ref="CV23:DB23"/>
    <mergeCell ref="ER22:ES22"/>
    <mergeCell ref="ER23:ES23"/>
    <mergeCell ref="CV19:DB19"/>
    <mergeCell ref="CO20:CU20"/>
    <mergeCell ref="CV20:DB20"/>
    <mergeCell ref="CO21:CU21"/>
    <mergeCell ref="CO14:CU14"/>
    <mergeCell ref="CV14:DB14"/>
    <mergeCell ref="CO15:CU15"/>
    <mergeCell ref="KB22:KE22"/>
    <mergeCell ref="DJ14:DP14"/>
    <mergeCell ref="DJ17:DP17"/>
    <mergeCell ref="DC18:DI18"/>
    <mergeCell ref="DJ18:DP18"/>
    <mergeCell ref="DJ19:DP19"/>
    <mergeCell ref="DJ20:DP20"/>
    <mergeCell ref="DJ21:DP21"/>
    <mergeCell ref="DJ22:DP22"/>
    <mergeCell ref="ER19:ES19"/>
    <mergeCell ref="ER20:ES20"/>
    <mergeCell ref="ER21:ES21"/>
    <mergeCell ref="IZ23:JB23"/>
    <mergeCell ref="MQ22:MS22"/>
    <mergeCell ref="MT22:MV22"/>
    <mergeCell ref="MW22:MY22"/>
    <mergeCell ref="MZ22:NB22"/>
    <mergeCell ref="MW20:MY20"/>
    <mergeCell ref="MZ20:NB20"/>
    <mergeCell ref="ER15:ES15"/>
    <mergeCell ref="ER16:ES16"/>
    <mergeCell ref="ER17:ES17"/>
    <mergeCell ref="ER18:ES18"/>
    <mergeCell ref="DJ23:DP23"/>
    <mergeCell ref="MN18:MP18"/>
    <mergeCell ref="MQ18:MS18"/>
    <mergeCell ref="MT18:MV18"/>
    <mergeCell ref="MW18:MY18"/>
    <mergeCell ref="MZ18:NB18"/>
    <mergeCell ref="MN16:MP16"/>
    <mergeCell ref="MQ16:MS16"/>
    <mergeCell ref="MT16:MV16"/>
    <mergeCell ref="CA22:CG22"/>
    <mergeCell ref="CA23:CG23"/>
    <mergeCell ref="BT18:BZ18"/>
    <mergeCell ref="DQ16:DX16"/>
    <mergeCell ref="DQ17:DX17"/>
    <mergeCell ref="DQ18:DX18"/>
    <mergeCell ref="CH22:CN22"/>
    <mergeCell ref="CH23:CN23"/>
    <mergeCell ref="DJ15:DP15"/>
    <mergeCell ref="DJ16:DP16"/>
    <mergeCell ref="EK58:EP58"/>
    <mergeCell ref="EK59:EP59"/>
    <mergeCell ref="EK60:EP60"/>
    <mergeCell ref="EK61:EP61"/>
    <mergeCell ref="EK62:EP62"/>
    <mergeCell ref="EK63:EP63"/>
    <mergeCell ref="EK64:EP64"/>
    <mergeCell ref="CT34:CZ34"/>
    <mergeCell ref="DA34:DG34"/>
    <mergeCell ref="BR35:BX35"/>
    <mergeCell ref="BY35:CE44"/>
    <mergeCell ref="BR36:BX36"/>
    <mergeCell ref="BR37:BX37"/>
    <mergeCell ref="BR38:BX38"/>
    <mergeCell ref="BR39:BX39"/>
    <mergeCell ref="BR40:BX40"/>
    <mergeCell ref="BR41:BX41"/>
    <mergeCell ref="BR42:BX42"/>
    <mergeCell ref="BR43:BX43"/>
    <mergeCell ref="DA35:DG44"/>
    <mergeCell ref="CF35:CL35"/>
    <mergeCell ref="CM35:CS35"/>
    <mergeCell ref="EK65:EP65"/>
    <mergeCell ref="EK66:EP66"/>
    <mergeCell ref="EK67:EP67"/>
    <mergeCell ref="CO22:CU22"/>
    <mergeCell ref="CV22:DB22"/>
    <mergeCell ref="DQ20:DX20"/>
    <mergeCell ref="DQ21:DX21"/>
    <mergeCell ref="DQ22:DX22"/>
    <mergeCell ref="DQ23:DX23"/>
    <mergeCell ref="DQ19:DX19"/>
    <mergeCell ref="EK35:EP35"/>
    <mergeCell ref="EK36:EP36"/>
    <mergeCell ref="EK37:EP37"/>
    <mergeCell ref="EK38:EP38"/>
    <mergeCell ref="EK39:EP39"/>
    <mergeCell ref="EK40:EP40"/>
    <mergeCell ref="EK41:EP41"/>
    <mergeCell ref="EK42:EP42"/>
    <mergeCell ref="EK43:EP43"/>
    <mergeCell ref="EK44:EP44"/>
    <mergeCell ref="CM30:DG30"/>
    <mergeCell ref="CM36:CS36"/>
    <mergeCell ref="CT36:CZ36"/>
    <mergeCell ref="DH39:DK39"/>
    <mergeCell ref="DH40:DK40"/>
    <mergeCell ref="CT35:CZ35"/>
    <mergeCell ref="DH30:EJ31"/>
    <mergeCell ref="DH32:DO32"/>
    <mergeCell ref="DH33:DK34"/>
    <mergeCell ref="DH44:DK44"/>
    <mergeCell ref="DH35:DK35"/>
    <mergeCell ref="DL35:DO44"/>
  </mergeCells>
  <phoneticPr fontId="2"/>
  <conditionalFormatting sqref="BR31:CE31 CM30:CZ30">
    <cfRule type="cellIs" dxfId="6" priority="15" operator="notEqual">
      <formula>""</formula>
    </cfRule>
  </conditionalFormatting>
  <conditionalFormatting sqref="BR54:CE54">
    <cfRule type="cellIs" dxfId="5" priority="12" operator="notEqual">
      <formula>""</formula>
    </cfRule>
  </conditionalFormatting>
  <conditionalFormatting sqref="BR77:CE77">
    <cfRule type="cellIs" dxfId="4" priority="11" operator="notEqual">
      <formula>""</formula>
    </cfRule>
  </conditionalFormatting>
  <conditionalFormatting sqref="DQ14:DQ23 DY14:DY23">
    <cfRule type="cellIs" dxfId="3" priority="9" operator="notEqual">
      <formula>""</formula>
    </cfRule>
  </conditionalFormatting>
  <conditionalFormatting sqref="AL3:AT3">
    <cfRule type="cellIs" dxfId="2" priority="7" operator="notEqual">
      <formula>""</formula>
    </cfRule>
  </conditionalFormatting>
  <conditionalFormatting sqref="GO14:GS23">
    <cfRule type="cellIs" dxfId="1" priority="6" operator="notEqual">
      <formula>""</formula>
    </cfRule>
  </conditionalFormatting>
  <conditionalFormatting sqref="DJ8">
    <cfRule type="cellIs" dxfId="0" priority="1" operator="notEqual">
      <formula>""</formula>
    </cfRule>
  </conditionalFormatting>
  <dataValidations count="3">
    <dataValidation type="list" allowBlank="1" showInputMessage="1" showErrorMessage="1" sqref="AO14:AO23" xr:uid="{00000000-0002-0000-0100-000000000000}">
      <formula1>"1"</formula1>
    </dataValidation>
    <dataValidation type="list" allowBlank="1" showInputMessage="1" showErrorMessage="1" sqref="ET14:GC23" xr:uid="{00000000-0002-0000-0100-000001000000}">
      <formula1>"○"</formula1>
    </dataValidation>
    <dataValidation type="list" allowBlank="1" showInputMessage="1" showErrorMessage="1" sqref="AL14:AM23" xr:uid="{00000000-0002-0000-0100-000002000000}">
      <formula1>"1,2,3"</formula1>
    </dataValidation>
  </dataValidations>
  <pageMargins left="0.59055118110236227" right="0" top="0.59055118110236227" bottom="0" header="0.31496062992125984" footer="0.31496062992125984"/>
  <pageSetup paperSize="9" scale="60" orientation="landscape" r:id="rId1"/>
  <rowBreaks count="1" manualBreakCount="1">
    <brk id="72" min="1" max="1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57DD-D745-4F4C-8B6D-D6E1A4AA1050}">
  <sheetPr codeName="Sheet8"/>
  <dimension ref="B1:FP108"/>
  <sheetViews>
    <sheetView zoomScale="80" zoomScaleNormal="80" workbookViewId="0">
      <selection activeCell="X16" sqref="X16:AD16"/>
    </sheetView>
  </sheetViews>
  <sheetFormatPr defaultRowHeight="13.5" x14ac:dyDescent="0.15"/>
  <cols>
    <col min="1" max="143" width="1.625" style="37" customWidth="1"/>
    <col min="144" max="150" width="1.625" style="43" customWidth="1"/>
    <col min="151" max="171" width="1.625" style="37" customWidth="1"/>
    <col min="172" max="172" width="1.625" style="43" customWidth="1"/>
    <col min="173" max="268" width="1.625" style="37" customWidth="1"/>
    <col min="269" max="16384" width="9" style="37"/>
  </cols>
  <sheetData>
    <row r="1" spans="2:172" ht="24.95" customHeight="1" x14ac:dyDescent="0.15">
      <c r="B1" s="95" t="str">
        <f>"令和"&amp;DBCS(基本項目!$B$3)&amp;"年度　国民健康保険税　簡易計算（概算）"</f>
        <v>令和５年度　国民健康保険税　簡易計算（概算）</v>
      </c>
    </row>
    <row r="2" spans="2:172" ht="24.95" customHeight="1" x14ac:dyDescent="0.15">
      <c r="C2" s="37" t="s">
        <v>249</v>
      </c>
    </row>
    <row r="3" spans="2:172" ht="24.95" customHeight="1" x14ac:dyDescent="0.15">
      <c r="D3" s="454" t="s">
        <v>250</v>
      </c>
      <c r="E3" s="455"/>
      <c r="F3" s="455"/>
      <c r="G3" s="455"/>
      <c r="H3" s="455"/>
      <c r="I3" s="455"/>
      <c r="J3" s="455"/>
      <c r="K3" s="455"/>
      <c r="L3" s="455"/>
      <c r="M3" s="455"/>
      <c r="N3" s="455"/>
      <c r="O3" s="455"/>
      <c r="P3" s="455"/>
      <c r="Q3" s="455"/>
      <c r="R3" s="455"/>
      <c r="S3" s="455"/>
      <c r="T3" s="455"/>
      <c r="U3" s="455"/>
      <c r="V3" s="455"/>
      <c r="W3" s="455"/>
      <c r="X3" s="455"/>
      <c r="Y3" s="456"/>
      <c r="Z3" s="450" t="s">
        <v>248</v>
      </c>
      <c r="AA3" s="450"/>
      <c r="AB3" s="450"/>
      <c r="AC3" s="450"/>
      <c r="AD3" s="450"/>
      <c r="AE3" s="450"/>
      <c r="AF3" s="450"/>
      <c r="AG3" s="459" t="s">
        <v>254</v>
      </c>
      <c r="AH3" s="450"/>
      <c r="AI3" s="450"/>
      <c r="AJ3" s="450"/>
      <c r="AK3" s="450"/>
      <c r="AL3" s="450"/>
      <c r="AM3" s="450"/>
      <c r="AN3" s="450" t="s">
        <v>248</v>
      </c>
      <c r="AO3" s="450"/>
      <c r="AP3" s="450"/>
      <c r="AQ3" s="450"/>
      <c r="AR3" s="450"/>
      <c r="AS3" s="450"/>
      <c r="AT3" s="450"/>
      <c r="AV3" s="482" t="s">
        <v>264</v>
      </c>
      <c r="AW3" s="482"/>
      <c r="AX3" s="482"/>
      <c r="AY3" s="482"/>
      <c r="AZ3" s="482"/>
      <c r="BA3" s="482"/>
      <c r="BB3" s="482"/>
      <c r="BC3" s="482" t="s">
        <v>270</v>
      </c>
      <c r="BD3" s="482"/>
      <c r="BE3" s="482"/>
      <c r="BF3" s="482"/>
      <c r="BG3" s="482"/>
      <c r="BH3" s="482"/>
      <c r="BI3" s="482"/>
      <c r="BJ3" s="482"/>
      <c r="BK3" s="482" t="s">
        <v>271</v>
      </c>
      <c r="BL3" s="482"/>
      <c r="BM3" s="482"/>
      <c r="BN3" s="482"/>
      <c r="BO3" s="482"/>
      <c r="BP3" s="482"/>
      <c r="BQ3" s="482"/>
      <c r="BR3" s="482"/>
      <c r="BS3" s="482"/>
      <c r="BT3" s="482"/>
      <c r="BU3" s="482"/>
      <c r="BV3" s="482"/>
      <c r="BW3" s="482" t="s">
        <v>264</v>
      </c>
      <c r="BX3" s="482"/>
      <c r="BY3" s="482"/>
      <c r="BZ3" s="482"/>
      <c r="CA3" s="482"/>
      <c r="CB3" s="482"/>
      <c r="CC3" s="482"/>
      <c r="CD3" s="482" t="s">
        <v>270</v>
      </c>
      <c r="CE3" s="482"/>
      <c r="CF3" s="482"/>
      <c r="CG3" s="482"/>
      <c r="CH3" s="482"/>
      <c r="CI3" s="482"/>
      <c r="CJ3" s="482"/>
      <c r="CK3" s="482"/>
      <c r="CL3" s="482" t="s">
        <v>271</v>
      </c>
      <c r="CM3" s="482"/>
      <c r="CN3" s="482"/>
      <c r="CO3" s="482"/>
      <c r="CP3" s="482"/>
      <c r="CQ3" s="482"/>
      <c r="CR3" s="482"/>
      <c r="CS3" s="482"/>
      <c r="CT3" s="482"/>
      <c r="CU3" s="482"/>
      <c r="CV3" s="482"/>
      <c r="CW3" s="482"/>
    </row>
    <row r="4" spans="2:172" ht="24.95" customHeight="1" x14ac:dyDescent="0.15">
      <c r="D4" s="451" t="s">
        <v>252</v>
      </c>
      <c r="E4" s="452"/>
      <c r="F4" s="452"/>
      <c r="G4" s="452"/>
      <c r="H4" s="452"/>
      <c r="I4" s="452"/>
      <c r="J4" s="452"/>
      <c r="K4" s="452"/>
      <c r="L4" s="452"/>
      <c r="M4" s="452"/>
      <c r="N4" s="452"/>
      <c r="O4" s="452"/>
      <c r="P4" s="452"/>
      <c r="Q4" s="452"/>
      <c r="R4" s="452"/>
      <c r="S4" s="452"/>
      <c r="T4" s="452"/>
      <c r="U4" s="452"/>
      <c r="V4" s="452"/>
      <c r="W4" s="452"/>
      <c r="X4" s="452"/>
      <c r="Y4" s="453"/>
      <c r="Z4" s="457">
        <f>IF(入力!U26="","",入力!U26)</f>
        <v>6.21</v>
      </c>
      <c r="AA4" s="457"/>
      <c r="AB4" s="457"/>
      <c r="AC4" s="457"/>
      <c r="AD4" s="457"/>
      <c r="AE4" s="457"/>
      <c r="AF4" s="457"/>
      <c r="AG4" s="457">
        <f>IF(入力!U50="","",入力!U50)</f>
        <v>2.41</v>
      </c>
      <c r="AH4" s="457"/>
      <c r="AI4" s="457"/>
      <c r="AJ4" s="457"/>
      <c r="AK4" s="457"/>
      <c r="AL4" s="457"/>
      <c r="AM4" s="457"/>
      <c r="AN4" s="457">
        <f>IF(入力!U73="","",入力!U73)</f>
        <v>1.83</v>
      </c>
      <c r="AO4" s="457"/>
      <c r="AP4" s="457"/>
      <c r="AQ4" s="457"/>
      <c r="AR4" s="457"/>
      <c r="AS4" s="457"/>
      <c r="AT4" s="457"/>
      <c r="AV4" s="156" t="s">
        <v>265</v>
      </c>
      <c r="AW4" s="156"/>
      <c r="AX4" s="156"/>
      <c r="AY4" s="156"/>
      <c r="AZ4" s="156"/>
      <c r="BA4" s="156"/>
      <c r="BB4" s="156"/>
      <c r="BC4" s="483" t="str">
        <f>IF(基本項目!$M3="","",SUM(基本項目!$M3))</f>
        <v/>
      </c>
      <c r="BD4" s="483"/>
      <c r="BE4" s="483"/>
      <c r="BF4" s="483"/>
      <c r="BG4" s="483"/>
      <c r="BH4" s="483"/>
      <c r="BI4" s="483"/>
      <c r="BJ4" s="483"/>
      <c r="BK4" s="493" t="str">
        <f>IF($BC4="","",IF(基本項目!$H3="","",基本項目!$H3))</f>
        <v/>
      </c>
      <c r="BL4" s="493"/>
      <c r="BM4" s="493"/>
      <c r="BN4" s="493"/>
      <c r="BO4" s="493"/>
      <c r="BP4" s="493"/>
      <c r="BQ4" s="493"/>
      <c r="BR4" s="493"/>
      <c r="BS4" s="493"/>
      <c r="BT4" s="493"/>
      <c r="BU4" s="493"/>
      <c r="BV4" s="493"/>
      <c r="BW4" s="156" t="s">
        <v>272</v>
      </c>
      <c r="BX4" s="156"/>
      <c r="BY4" s="156"/>
      <c r="BZ4" s="156"/>
      <c r="CA4" s="156"/>
      <c r="CB4" s="156"/>
      <c r="CC4" s="156"/>
      <c r="CD4" s="483" t="str">
        <f>IF(基本項目!$M8="","",SUM(基本項目!$M8))</f>
        <v/>
      </c>
      <c r="CE4" s="483"/>
      <c r="CF4" s="483"/>
      <c r="CG4" s="483"/>
      <c r="CH4" s="483"/>
      <c r="CI4" s="483"/>
      <c r="CJ4" s="483"/>
      <c r="CK4" s="483"/>
      <c r="CL4" s="493" t="str">
        <f>IF($CD4="","",IF(基本項目!$H8="","",基本項目!$H8))</f>
        <v/>
      </c>
      <c r="CM4" s="493"/>
      <c r="CN4" s="493"/>
      <c r="CO4" s="493"/>
      <c r="CP4" s="493"/>
      <c r="CQ4" s="493"/>
      <c r="CR4" s="493"/>
      <c r="CS4" s="493"/>
      <c r="CT4" s="493"/>
      <c r="CU4" s="493"/>
      <c r="CV4" s="493"/>
      <c r="CW4" s="493"/>
    </row>
    <row r="5" spans="2:172" ht="24.95" customHeight="1" x14ac:dyDescent="0.15">
      <c r="D5" s="451" t="s">
        <v>251</v>
      </c>
      <c r="E5" s="452"/>
      <c r="F5" s="452"/>
      <c r="G5" s="452"/>
      <c r="H5" s="452"/>
      <c r="I5" s="452"/>
      <c r="J5" s="452"/>
      <c r="K5" s="452"/>
      <c r="L5" s="452"/>
      <c r="M5" s="452"/>
      <c r="N5" s="452"/>
      <c r="O5" s="452"/>
      <c r="P5" s="452"/>
      <c r="Q5" s="452"/>
      <c r="R5" s="452"/>
      <c r="S5" s="452"/>
      <c r="T5" s="452"/>
      <c r="U5" s="452"/>
      <c r="V5" s="452"/>
      <c r="W5" s="452"/>
      <c r="X5" s="452"/>
      <c r="Y5" s="453"/>
      <c r="Z5" s="449">
        <f>IF(入力!U28="","",入力!U28)</f>
        <v>17400</v>
      </c>
      <c r="AA5" s="449"/>
      <c r="AB5" s="449"/>
      <c r="AC5" s="449"/>
      <c r="AD5" s="449"/>
      <c r="AE5" s="449"/>
      <c r="AF5" s="449"/>
      <c r="AG5" s="449">
        <f>IF(入力!U52="","",入力!U52)</f>
        <v>13200</v>
      </c>
      <c r="AH5" s="449"/>
      <c r="AI5" s="449"/>
      <c r="AJ5" s="449"/>
      <c r="AK5" s="449"/>
      <c r="AL5" s="449"/>
      <c r="AM5" s="449"/>
      <c r="AN5" s="449">
        <f>IF(入力!U75="","",入力!U75)</f>
        <v>13800</v>
      </c>
      <c r="AO5" s="449"/>
      <c r="AP5" s="449"/>
      <c r="AQ5" s="449"/>
      <c r="AR5" s="449"/>
      <c r="AS5" s="449"/>
      <c r="AT5" s="449"/>
      <c r="AV5" s="156" t="s">
        <v>266</v>
      </c>
      <c r="AW5" s="156"/>
      <c r="AX5" s="156"/>
      <c r="AY5" s="156"/>
      <c r="AZ5" s="156"/>
      <c r="BA5" s="156"/>
      <c r="BB5" s="156"/>
      <c r="BC5" s="483" t="str">
        <f>IF(基本項目!$M4="","",SUM(基本項目!$M4))</f>
        <v/>
      </c>
      <c r="BD5" s="483"/>
      <c r="BE5" s="483"/>
      <c r="BF5" s="483"/>
      <c r="BG5" s="483"/>
      <c r="BH5" s="483"/>
      <c r="BI5" s="483"/>
      <c r="BJ5" s="483"/>
      <c r="BK5" s="493" t="str">
        <f>IF($BC5="","",IF(基本項目!$H4="","",基本項目!$H4))</f>
        <v/>
      </c>
      <c r="BL5" s="493"/>
      <c r="BM5" s="493"/>
      <c r="BN5" s="493"/>
      <c r="BO5" s="493"/>
      <c r="BP5" s="493"/>
      <c r="BQ5" s="493"/>
      <c r="BR5" s="493"/>
      <c r="BS5" s="493"/>
      <c r="BT5" s="493"/>
      <c r="BU5" s="493"/>
      <c r="BV5" s="493"/>
      <c r="BW5" s="156" t="s">
        <v>273</v>
      </c>
      <c r="BX5" s="156"/>
      <c r="BY5" s="156"/>
      <c r="BZ5" s="156"/>
      <c r="CA5" s="156"/>
      <c r="CB5" s="156"/>
      <c r="CC5" s="156"/>
      <c r="CD5" s="483" t="str">
        <f>IF(基本項目!$M9="","",SUM(基本項目!$M9))</f>
        <v/>
      </c>
      <c r="CE5" s="483"/>
      <c r="CF5" s="483"/>
      <c r="CG5" s="483"/>
      <c r="CH5" s="483"/>
      <c r="CI5" s="483"/>
      <c r="CJ5" s="483"/>
      <c r="CK5" s="483"/>
      <c r="CL5" s="493" t="str">
        <f>IF($CD5="","",IF(基本項目!$H9="","",基本項目!$H9))</f>
        <v/>
      </c>
      <c r="CM5" s="493"/>
      <c r="CN5" s="493"/>
      <c r="CO5" s="493"/>
      <c r="CP5" s="493"/>
      <c r="CQ5" s="493"/>
      <c r="CR5" s="493"/>
      <c r="CS5" s="493"/>
      <c r="CT5" s="493"/>
      <c r="CU5" s="493"/>
      <c r="CV5" s="493"/>
      <c r="CW5" s="493"/>
    </row>
    <row r="6" spans="2:172" ht="24.95" customHeight="1" x14ac:dyDescent="0.15">
      <c r="D6" s="440" t="s">
        <v>253</v>
      </c>
      <c r="E6" s="441"/>
      <c r="F6" s="441"/>
      <c r="G6" s="441"/>
      <c r="H6" s="441"/>
      <c r="I6" s="441"/>
      <c r="J6" s="441"/>
      <c r="K6" s="441"/>
      <c r="L6" s="441"/>
      <c r="M6" s="441"/>
      <c r="N6" s="441"/>
      <c r="O6" s="441"/>
      <c r="P6" s="441"/>
      <c r="Q6" s="441"/>
      <c r="R6" s="441"/>
      <c r="S6" s="441"/>
      <c r="T6" s="441"/>
      <c r="U6" s="441"/>
      <c r="V6" s="441"/>
      <c r="W6" s="441"/>
      <c r="X6" s="441"/>
      <c r="Y6" s="442"/>
      <c r="Z6" s="449">
        <f>IF(入力!U29="","",入力!U29)</f>
        <v>21000</v>
      </c>
      <c r="AA6" s="449"/>
      <c r="AB6" s="449"/>
      <c r="AC6" s="449"/>
      <c r="AD6" s="449"/>
      <c r="AE6" s="449"/>
      <c r="AF6" s="449"/>
      <c r="AG6" s="458"/>
      <c r="AH6" s="458"/>
      <c r="AI6" s="458"/>
      <c r="AJ6" s="458"/>
      <c r="AK6" s="458"/>
      <c r="AL6" s="458"/>
      <c r="AM6" s="458"/>
      <c r="AN6" s="458"/>
      <c r="AO6" s="458"/>
      <c r="AP6" s="458"/>
      <c r="AQ6" s="458"/>
      <c r="AR6" s="458"/>
      <c r="AS6" s="458"/>
      <c r="AT6" s="458"/>
      <c r="AV6" s="156" t="s">
        <v>267</v>
      </c>
      <c r="AW6" s="156"/>
      <c r="AX6" s="156"/>
      <c r="AY6" s="156"/>
      <c r="AZ6" s="156"/>
      <c r="BA6" s="156"/>
      <c r="BB6" s="156"/>
      <c r="BC6" s="483" t="str">
        <f>IF(基本項目!$M5="","",SUM(基本項目!$M5))</f>
        <v/>
      </c>
      <c r="BD6" s="483"/>
      <c r="BE6" s="483"/>
      <c r="BF6" s="483"/>
      <c r="BG6" s="483"/>
      <c r="BH6" s="483"/>
      <c r="BI6" s="483"/>
      <c r="BJ6" s="483"/>
      <c r="BK6" s="493" t="str">
        <f>IF($BC6="","",IF(基本項目!$H5="","",基本項目!$H5))</f>
        <v/>
      </c>
      <c r="BL6" s="493"/>
      <c r="BM6" s="493"/>
      <c r="BN6" s="493"/>
      <c r="BO6" s="493"/>
      <c r="BP6" s="493"/>
      <c r="BQ6" s="493"/>
      <c r="BR6" s="493"/>
      <c r="BS6" s="493"/>
      <c r="BT6" s="493"/>
      <c r="BU6" s="493"/>
      <c r="BV6" s="493"/>
      <c r="BW6" s="156" t="s">
        <v>274</v>
      </c>
      <c r="BX6" s="156"/>
      <c r="BY6" s="156"/>
      <c r="BZ6" s="156"/>
      <c r="CA6" s="156"/>
      <c r="CB6" s="156"/>
      <c r="CC6" s="156"/>
      <c r="CD6" s="483" t="str">
        <f>IF(基本項目!$M10="","",SUM(基本項目!$M10))</f>
        <v/>
      </c>
      <c r="CE6" s="483"/>
      <c r="CF6" s="483"/>
      <c r="CG6" s="483"/>
      <c r="CH6" s="483"/>
      <c r="CI6" s="483"/>
      <c r="CJ6" s="483"/>
      <c r="CK6" s="483"/>
      <c r="CL6" s="493" t="str">
        <f>IF($CD6="","",IF(基本項目!$H10="","",基本項目!$H10))</f>
        <v/>
      </c>
      <c r="CM6" s="493"/>
      <c r="CN6" s="493"/>
      <c r="CO6" s="493"/>
      <c r="CP6" s="493"/>
      <c r="CQ6" s="493"/>
      <c r="CR6" s="493"/>
      <c r="CS6" s="493"/>
      <c r="CT6" s="493"/>
      <c r="CU6" s="493"/>
      <c r="CV6" s="493"/>
      <c r="CW6" s="493"/>
    </row>
    <row r="7" spans="2:172" ht="24.95" customHeight="1" x14ac:dyDescent="0.15">
      <c r="D7" s="440" t="s">
        <v>247</v>
      </c>
      <c r="E7" s="441"/>
      <c r="F7" s="441"/>
      <c r="G7" s="441"/>
      <c r="H7" s="441"/>
      <c r="I7" s="441"/>
      <c r="J7" s="441"/>
      <c r="K7" s="441"/>
      <c r="L7" s="441"/>
      <c r="M7" s="441"/>
      <c r="N7" s="441"/>
      <c r="O7" s="441"/>
      <c r="P7" s="441"/>
      <c r="Q7" s="441"/>
      <c r="R7" s="441"/>
      <c r="S7" s="441"/>
      <c r="T7" s="441"/>
      <c r="U7" s="441"/>
      <c r="V7" s="441"/>
      <c r="W7" s="441"/>
      <c r="X7" s="441"/>
      <c r="Y7" s="442"/>
      <c r="Z7" s="449">
        <f>IF(入力!U30="","",入力!U30)</f>
        <v>650000</v>
      </c>
      <c r="AA7" s="449"/>
      <c r="AB7" s="449"/>
      <c r="AC7" s="449"/>
      <c r="AD7" s="449"/>
      <c r="AE7" s="449"/>
      <c r="AF7" s="449"/>
      <c r="AG7" s="449">
        <f>IF(入力!U53="","",入力!U53)</f>
        <v>220000</v>
      </c>
      <c r="AH7" s="449"/>
      <c r="AI7" s="449"/>
      <c r="AJ7" s="449"/>
      <c r="AK7" s="449"/>
      <c r="AL7" s="449"/>
      <c r="AM7" s="449"/>
      <c r="AN7" s="449">
        <f>IF(入力!U76="","",入力!U76)</f>
        <v>170000</v>
      </c>
      <c r="AO7" s="449"/>
      <c r="AP7" s="449"/>
      <c r="AQ7" s="449"/>
      <c r="AR7" s="449"/>
      <c r="AS7" s="449"/>
      <c r="AT7" s="449"/>
      <c r="AV7" s="156" t="s">
        <v>268</v>
      </c>
      <c r="AW7" s="156"/>
      <c r="AX7" s="156"/>
      <c r="AY7" s="156"/>
      <c r="AZ7" s="156"/>
      <c r="BA7" s="156"/>
      <c r="BB7" s="156"/>
      <c r="BC7" s="483" t="str">
        <f>IF(基本項目!$M6="","",SUM(基本項目!$M6))</f>
        <v/>
      </c>
      <c r="BD7" s="483"/>
      <c r="BE7" s="483"/>
      <c r="BF7" s="483"/>
      <c r="BG7" s="483"/>
      <c r="BH7" s="483"/>
      <c r="BI7" s="483"/>
      <c r="BJ7" s="483"/>
      <c r="BK7" s="493" t="str">
        <f>IF($BC7="","",IF(基本項目!$H6="","",基本項目!$H6))</f>
        <v/>
      </c>
      <c r="BL7" s="493"/>
      <c r="BM7" s="493"/>
      <c r="BN7" s="493"/>
      <c r="BO7" s="493"/>
      <c r="BP7" s="493"/>
      <c r="BQ7" s="493"/>
      <c r="BR7" s="493"/>
      <c r="BS7" s="493"/>
      <c r="BT7" s="493"/>
      <c r="BU7" s="493"/>
      <c r="BV7" s="493"/>
      <c r="BW7" s="156" t="s">
        <v>275</v>
      </c>
      <c r="BX7" s="156"/>
      <c r="BY7" s="156"/>
      <c r="BZ7" s="156"/>
      <c r="CA7" s="156"/>
      <c r="CB7" s="156"/>
      <c r="CC7" s="156"/>
      <c r="CD7" s="483" t="str">
        <f>IF(基本項目!$M11="",IF(基本項目!$M12="","",SUM(基本項目!$M12)),SUM(基本項目!$M11))</f>
        <v/>
      </c>
      <c r="CE7" s="483"/>
      <c r="CF7" s="483"/>
      <c r="CG7" s="483"/>
      <c r="CH7" s="483"/>
      <c r="CI7" s="483"/>
      <c r="CJ7" s="483"/>
      <c r="CK7" s="483"/>
      <c r="CL7" s="493" t="str">
        <f>IF($CD7="","",IF(基本項目!$M11="",IF(基本項目!$M12="","",基本項目!$H12),基本項目!$H11))</f>
        <v/>
      </c>
      <c r="CM7" s="493"/>
      <c r="CN7" s="493"/>
      <c r="CO7" s="493"/>
      <c r="CP7" s="493"/>
      <c r="CQ7" s="493"/>
      <c r="CR7" s="493"/>
      <c r="CS7" s="493"/>
      <c r="CT7" s="493"/>
      <c r="CU7" s="493"/>
      <c r="CV7" s="493"/>
      <c r="CW7" s="493"/>
    </row>
    <row r="8" spans="2:172" ht="24.95" customHeight="1" x14ac:dyDescent="0.15">
      <c r="D8" s="440" t="s">
        <v>255</v>
      </c>
      <c r="E8" s="441"/>
      <c r="F8" s="441"/>
      <c r="G8" s="441"/>
      <c r="H8" s="441"/>
      <c r="I8" s="441"/>
      <c r="J8" s="441"/>
      <c r="K8" s="441"/>
      <c r="L8" s="441"/>
      <c r="M8" s="441"/>
      <c r="N8" s="441"/>
      <c r="O8" s="441"/>
      <c r="P8" s="441"/>
      <c r="Q8" s="441"/>
      <c r="R8" s="441"/>
      <c r="S8" s="441"/>
      <c r="T8" s="441"/>
      <c r="U8" s="441"/>
      <c r="V8" s="441"/>
      <c r="W8" s="441"/>
      <c r="X8" s="441"/>
      <c r="Y8" s="442"/>
      <c r="Z8" s="439">
        <f>SUM(Z7:AT7)</f>
        <v>1040000</v>
      </c>
      <c r="AA8" s="439"/>
      <c r="AB8" s="439"/>
      <c r="AC8" s="439"/>
      <c r="AD8" s="439"/>
      <c r="AE8" s="439"/>
      <c r="AF8" s="439"/>
      <c r="AG8" s="439"/>
      <c r="AH8" s="439"/>
      <c r="AI8" s="439"/>
      <c r="AJ8" s="439"/>
      <c r="AK8" s="439"/>
      <c r="AL8" s="439"/>
      <c r="AM8" s="439"/>
      <c r="AN8" s="439"/>
      <c r="AO8" s="439"/>
      <c r="AP8" s="439"/>
      <c r="AQ8" s="439"/>
      <c r="AR8" s="439"/>
      <c r="AS8" s="439"/>
      <c r="AT8" s="439"/>
      <c r="AV8" s="156" t="s">
        <v>269</v>
      </c>
      <c r="AW8" s="156"/>
      <c r="AX8" s="156"/>
      <c r="AY8" s="156"/>
      <c r="AZ8" s="156"/>
      <c r="BA8" s="156"/>
      <c r="BB8" s="156"/>
      <c r="BC8" s="483" t="str">
        <f>IF(基本項目!$M7="","",SUM(基本項目!$M7))</f>
        <v/>
      </c>
      <c r="BD8" s="483"/>
      <c r="BE8" s="483"/>
      <c r="BF8" s="483"/>
      <c r="BG8" s="483"/>
      <c r="BH8" s="483"/>
      <c r="BI8" s="483"/>
      <c r="BJ8" s="483"/>
      <c r="BK8" s="493" t="str">
        <f>IF($BC8="","",IF(基本項目!$H7="","",基本項目!$H7))</f>
        <v/>
      </c>
      <c r="BL8" s="493"/>
      <c r="BM8" s="493"/>
      <c r="BN8" s="493"/>
      <c r="BO8" s="493"/>
      <c r="BP8" s="493"/>
      <c r="BQ8" s="493"/>
      <c r="BR8" s="493"/>
      <c r="BS8" s="493"/>
      <c r="BT8" s="493"/>
      <c r="BU8" s="493"/>
      <c r="BV8" s="493"/>
      <c r="BW8" s="156" t="s">
        <v>276</v>
      </c>
      <c r="BX8" s="156"/>
      <c r="BY8" s="156"/>
      <c r="BZ8" s="156"/>
      <c r="CA8" s="156"/>
      <c r="CB8" s="156"/>
      <c r="CC8" s="156"/>
      <c r="CD8" s="483" t="str">
        <f>IF(AND(COUNT(BC4:BJ8,CD4:CK7)=0,SUM(BC4:BJ8,CD4:CK7)=0),"",SUM(BC4:BJ8,CD4:CK7))</f>
        <v/>
      </c>
      <c r="CE8" s="483"/>
      <c r="CF8" s="483"/>
      <c r="CG8" s="483"/>
      <c r="CH8" s="483"/>
      <c r="CI8" s="483"/>
      <c r="CJ8" s="483"/>
      <c r="CK8" s="483"/>
      <c r="CL8" s="493"/>
      <c r="CM8" s="493"/>
      <c r="CN8" s="493"/>
      <c r="CO8" s="493"/>
      <c r="CP8" s="493"/>
      <c r="CQ8" s="493"/>
      <c r="CR8" s="493"/>
      <c r="CS8" s="493"/>
      <c r="CT8" s="493"/>
      <c r="CU8" s="493"/>
      <c r="CV8" s="493"/>
      <c r="CW8" s="493"/>
    </row>
    <row r="9" spans="2:172" s="43" customFormat="1" ht="24.95" customHeight="1" x14ac:dyDescent="0.15">
      <c r="D9" s="67"/>
      <c r="E9" s="67"/>
      <c r="F9" s="67"/>
      <c r="G9" s="67"/>
      <c r="H9" s="67"/>
      <c r="I9" s="67"/>
      <c r="J9" s="67"/>
      <c r="K9" s="67"/>
      <c r="L9" s="67"/>
      <c r="M9" s="67"/>
      <c r="N9" s="67"/>
      <c r="O9" s="67"/>
      <c r="P9" s="67"/>
      <c r="Q9" s="67"/>
      <c r="R9" s="67"/>
      <c r="S9" s="67"/>
      <c r="T9" s="67"/>
      <c r="U9" s="67"/>
      <c r="V9" s="67"/>
      <c r="W9" s="67"/>
      <c r="X9" s="67"/>
      <c r="Y9" s="67"/>
      <c r="Z9" s="68"/>
      <c r="AA9" s="68"/>
      <c r="AB9" s="68"/>
      <c r="AC9" s="68"/>
      <c r="AD9" s="68"/>
      <c r="AE9" s="68"/>
      <c r="AF9" s="68"/>
      <c r="AG9" s="68"/>
      <c r="AH9" s="68"/>
      <c r="AI9" s="68"/>
      <c r="AJ9" s="68"/>
      <c r="AK9" s="68"/>
      <c r="AL9" s="68"/>
      <c r="AM9" s="68"/>
      <c r="AN9" s="68"/>
      <c r="AO9" s="68"/>
      <c r="AP9" s="68"/>
      <c r="AQ9" s="68"/>
      <c r="AR9" s="68"/>
      <c r="AS9" s="68"/>
      <c r="AT9" s="68"/>
    </row>
    <row r="10" spans="2:172" s="43" customFormat="1" ht="24.95" customHeight="1" x14ac:dyDescent="0.15">
      <c r="B10" s="37"/>
      <c r="C10" s="37" t="s">
        <v>263</v>
      </c>
      <c r="D10" s="37"/>
      <c r="E10" s="37"/>
      <c r="F10" s="37"/>
      <c r="G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M10" s="37"/>
      <c r="CN10" s="37"/>
      <c r="CO10" s="37"/>
      <c r="CP10" s="37"/>
      <c r="CQ10" s="37"/>
      <c r="CR10" s="37"/>
      <c r="CS10" s="37"/>
      <c r="CT10" s="37"/>
      <c r="CU10" s="37"/>
      <c r="CV10" s="37"/>
      <c r="CW10" s="37"/>
    </row>
    <row r="11" spans="2:172" s="43" customFormat="1" ht="24.95" customHeight="1" x14ac:dyDescent="0.15">
      <c r="B11" s="37"/>
      <c r="C11" s="37"/>
      <c r="D11" s="443" t="s">
        <v>80</v>
      </c>
      <c r="E11" s="444"/>
      <c r="F11" s="444"/>
      <c r="G11" s="444"/>
      <c r="H11" s="444"/>
      <c r="I11" s="444"/>
      <c r="J11" s="444"/>
      <c r="K11" s="445"/>
      <c r="L11" s="443" t="s">
        <v>13</v>
      </c>
      <c r="M11" s="444"/>
      <c r="N11" s="444"/>
      <c r="O11" s="445"/>
      <c r="P11" s="131" t="s">
        <v>241</v>
      </c>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436" t="s">
        <v>242</v>
      </c>
      <c r="AP11" s="437"/>
      <c r="AQ11" s="437"/>
      <c r="AR11" s="437"/>
      <c r="AS11" s="437"/>
      <c r="AT11" s="437"/>
      <c r="AU11" s="437"/>
      <c r="AV11" s="437"/>
      <c r="AW11" s="437"/>
      <c r="AX11" s="437"/>
      <c r="AY11" s="437"/>
      <c r="AZ11" s="437"/>
      <c r="BA11" s="437"/>
      <c r="BB11" s="437"/>
      <c r="BC11" s="437"/>
      <c r="BD11" s="437"/>
      <c r="BE11" s="437"/>
      <c r="BF11" s="438"/>
      <c r="BG11" s="436" t="s">
        <v>243</v>
      </c>
      <c r="BH11" s="437"/>
      <c r="BI11" s="437"/>
      <c r="BJ11" s="437"/>
      <c r="BK11" s="437"/>
      <c r="BL11" s="437"/>
      <c r="BM11" s="437"/>
      <c r="BN11" s="437"/>
      <c r="BO11" s="437"/>
      <c r="BP11" s="437"/>
      <c r="BQ11" s="437"/>
      <c r="BR11" s="437"/>
      <c r="BS11" s="437"/>
      <c r="BT11" s="437"/>
      <c r="BU11" s="437"/>
      <c r="BV11" s="437"/>
      <c r="BW11" s="437"/>
      <c r="BX11" s="438"/>
      <c r="BY11" s="131" t="s">
        <v>261</v>
      </c>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row>
    <row r="12" spans="2:172" s="43" customFormat="1" ht="24.95" customHeight="1" x14ac:dyDescent="0.15">
      <c r="B12" s="37"/>
      <c r="C12" s="37"/>
      <c r="D12" s="446"/>
      <c r="E12" s="447"/>
      <c r="F12" s="447"/>
      <c r="G12" s="447"/>
      <c r="H12" s="447"/>
      <c r="I12" s="447"/>
      <c r="J12" s="447"/>
      <c r="K12" s="448"/>
      <c r="L12" s="446"/>
      <c r="M12" s="447"/>
      <c r="N12" s="447"/>
      <c r="O12" s="448"/>
      <c r="P12" s="131" t="s">
        <v>256</v>
      </c>
      <c r="Q12" s="131"/>
      <c r="R12" s="131"/>
      <c r="S12" s="131"/>
      <c r="T12" s="131" t="s">
        <v>244</v>
      </c>
      <c r="U12" s="131"/>
      <c r="V12" s="131"/>
      <c r="W12" s="131"/>
      <c r="X12" s="131"/>
      <c r="Y12" s="131"/>
      <c r="Z12" s="131"/>
      <c r="AA12" s="131" t="s">
        <v>245</v>
      </c>
      <c r="AB12" s="131"/>
      <c r="AC12" s="131"/>
      <c r="AD12" s="131"/>
      <c r="AE12" s="131"/>
      <c r="AF12" s="131"/>
      <c r="AG12" s="131"/>
      <c r="AH12" s="131" t="s">
        <v>246</v>
      </c>
      <c r="AI12" s="131"/>
      <c r="AJ12" s="131"/>
      <c r="AK12" s="131"/>
      <c r="AL12" s="131"/>
      <c r="AM12" s="131"/>
      <c r="AN12" s="131"/>
      <c r="AO12" s="131" t="s">
        <v>256</v>
      </c>
      <c r="AP12" s="131"/>
      <c r="AQ12" s="131"/>
      <c r="AR12" s="131"/>
      <c r="AS12" s="131" t="s">
        <v>244</v>
      </c>
      <c r="AT12" s="131"/>
      <c r="AU12" s="131"/>
      <c r="AV12" s="131"/>
      <c r="AW12" s="131"/>
      <c r="AX12" s="131"/>
      <c r="AY12" s="131"/>
      <c r="AZ12" s="131" t="s">
        <v>245</v>
      </c>
      <c r="BA12" s="131"/>
      <c r="BB12" s="131"/>
      <c r="BC12" s="131"/>
      <c r="BD12" s="131"/>
      <c r="BE12" s="131"/>
      <c r="BF12" s="131"/>
      <c r="BG12" s="131" t="s">
        <v>256</v>
      </c>
      <c r="BH12" s="131"/>
      <c r="BI12" s="131"/>
      <c r="BJ12" s="131"/>
      <c r="BK12" s="131" t="s">
        <v>244</v>
      </c>
      <c r="BL12" s="131"/>
      <c r="BM12" s="131"/>
      <c r="BN12" s="131"/>
      <c r="BO12" s="131"/>
      <c r="BP12" s="131"/>
      <c r="BQ12" s="131"/>
      <c r="BR12" s="131" t="s">
        <v>245</v>
      </c>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row>
    <row r="13" spans="2:172" ht="24.95" customHeight="1" x14ac:dyDescent="0.15">
      <c r="B13" s="162">
        <v>1</v>
      </c>
      <c r="C13" s="163"/>
      <c r="D13" s="315" t="str">
        <f>IF(入力!$D14="","",入力!$D14)</f>
        <v/>
      </c>
      <c r="E13" s="315"/>
      <c r="F13" s="315"/>
      <c r="G13" s="315"/>
      <c r="H13" s="315"/>
      <c r="I13" s="315"/>
      <c r="J13" s="315"/>
      <c r="K13" s="315"/>
      <c r="L13" s="175" t="str">
        <f>IF(入力!$R14="","",入力!$R14)</f>
        <v/>
      </c>
      <c r="M13" s="175"/>
      <c r="N13" s="175"/>
      <c r="O13" s="175"/>
      <c r="P13" s="435" t="str">
        <f>IF(入力!$DH35="","",入力!$DH35)</f>
        <v/>
      </c>
      <c r="Q13" s="435"/>
      <c r="R13" s="435"/>
      <c r="S13" s="435"/>
      <c r="T13" s="120" t="str">
        <f>IF(入力!$DP35="","",入力!$DP35)</f>
        <v/>
      </c>
      <c r="U13" s="121"/>
      <c r="V13" s="121"/>
      <c r="W13" s="121"/>
      <c r="X13" s="121"/>
      <c r="Y13" s="121"/>
      <c r="Z13" s="145"/>
      <c r="AA13" s="120" t="str">
        <f>IF(入力!$DW35="","",入力!$DW35)</f>
        <v/>
      </c>
      <c r="AB13" s="121"/>
      <c r="AC13" s="121"/>
      <c r="AD13" s="121"/>
      <c r="AE13" s="121"/>
      <c r="AF13" s="121"/>
      <c r="AG13" s="145"/>
      <c r="AH13" s="146" t="str">
        <f>IF(入力!$ED35="","",入力!$ED35)</f>
        <v/>
      </c>
      <c r="AI13" s="146"/>
      <c r="AJ13" s="146"/>
      <c r="AK13" s="146"/>
      <c r="AL13" s="146"/>
      <c r="AM13" s="146"/>
      <c r="AN13" s="146"/>
      <c r="AO13" s="434" t="str">
        <f>IF(入力!$DH58="","",入力!$DH58)</f>
        <v/>
      </c>
      <c r="AP13" s="435"/>
      <c r="AQ13" s="435"/>
      <c r="AR13" s="435"/>
      <c r="AS13" s="120" t="str">
        <f>IF(入力!$DP58="","",入力!$DP58)</f>
        <v/>
      </c>
      <c r="AT13" s="121"/>
      <c r="AU13" s="121"/>
      <c r="AV13" s="121"/>
      <c r="AW13" s="121"/>
      <c r="AX13" s="121"/>
      <c r="AY13" s="145"/>
      <c r="AZ13" s="120" t="str">
        <f>IF(入力!$DW58="","",入力!$DW58)</f>
        <v/>
      </c>
      <c r="BA13" s="121"/>
      <c r="BB13" s="121"/>
      <c r="BC13" s="121"/>
      <c r="BD13" s="121"/>
      <c r="BE13" s="121"/>
      <c r="BF13" s="145"/>
      <c r="BG13" s="434" t="str">
        <f>IF(入力!$DH81="","",入力!$DH81)</f>
        <v/>
      </c>
      <c r="BH13" s="435"/>
      <c r="BI13" s="435"/>
      <c r="BJ13" s="435"/>
      <c r="BK13" s="120" t="str">
        <f>IF(入力!$DP81="","",入力!$DP81)</f>
        <v/>
      </c>
      <c r="BL13" s="121"/>
      <c r="BM13" s="121"/>
      <c r="BN13" s="121"/>
      <c r="BO13" s="121"/>
      <c r="BP13" s="121"/>
      <c r="BQ13" s="145"/>
      <c r="BR13" s="120" t="str">
        <f>IF(入力!$DW81="","",入力!$DW81)</f>
        <v/>
      </c>
      <c r="BS13" s="121"/>
      <c r="BT13" s="121"/>
      <c r="BU13" s="121"/>
      <c r="BV13" s="121"/>
      <c r="BW13" s="121"/>
      <c r="BX13" s="145"/>
      <c r="BY13" s="479" t="str">
        <f>IF(入力!GH35="",IF(入力!GH81="","",入力!GH81),入力!GH35)</f>
        <v/>
      </c>
      <c r="BZ13" s="480"/>
      <c r="CA13" s="480"/>
      <c r="CB13" s="480"/>
      <c r="CC13" s="480"/>
      <c r="CD13" s="480"/>
      <c r="CE13" s="480"/>
      <c r="CF13" s="480"/>
      <c r="CG13" s="480"/>
      <c r="CH13" s="480"/>
      <c r="CI13" s="480"/>
      <c r="CJ13" s="480"/>
      <c r="CK13" s="480"/>
      <c r="CL13" s="480"/>
      <c r="CM13" s="480"/>
      <c r="CN13" s="480"/>
      <c r="CO13" s="480"/>
      <c r="CP13" s="480"/>
      <c r="CQ13" s="480"/>
      <c r="CR13" s="480"/>
      <c r="CS13" s="480"/>
      <c r="CT13" s="480"/>
      <c r="CU13" s="480"/>
      <c r="CV13" s="480"/>
      <c r="CW13" s="481"/>
      <c r="EN13" s="37"/>
      <c r="EO13" s="37"/>
      <c r="EP13" s="37"/>
      <c r="EQ13" s="37"/>
      <c r="ER13" s="37"/>
      <c r="ES13" s="37"/>
      <c r="ET13" s="37"/>
      <c r="FP13" s="37"/>
    </row>
    <row r="14" spans="2:172" ht="24.95" customHeight="1" x14ac:dyDescent="0.15">
      <c r="B14" s="162">
        <v>2</v>
      </c>
      <c r="C14" s="163"/>
      <c r="D14" s="315" t="str">
        <f>IF(入力!$D15="","",入力!$D15)</f>
        <v/>
      </c>
      <c r="E14" s="315"/>
      <c r="F14" s="315"/>
      <c r="G14" s="315"/>
      <c r="H14" s="315"/>
      <c r="I14" s="315"/>
      <c r="J14" s="315"/>
      <c r="K14" s="315"/>
      <c r="L14" s="175" t="str">
        <f>IF(入力!$R15="","",入力!$R15)</f>
        <v/>
      </c>
      <c r="M14" s="175"/>
      <c r="N14" s="175"/>
      <c r="O14" s="175"/>
      <c r="P14" s="435" t="str">
        <f>IF(入力!$DH36="","",入力!$DH36)</f>
        <v/>
      </c>
      <c r="Q14" s="435"/>
      <c r="R14" s="435"/>
      <c r="S14" s="435"/>
      <c r="T14" s="120" t="str">
        <f>IF(入力!$DP36="","",入力!$DP36)</f>
        <v/>
      </c>
      <c r="U14" s="121"/>
      <c r="V14" s="121"/>
      <c r="W14" s="121"/>
      <c r="X14" s="121"/>
      <c r="Y14" s="121"/>
      <c r="Z14" s="145"/>
      <c r="AA14" s="120" t="str">
        <f>IF(入力!$DW36="","",入力!$DW36)</f>
        <v/>
      </c>
      <c r="AB14" s="121"/>
      <c r="AC14" s="121"/>
      <c r="AD14" s="121"/>
      <c r="AE14" s="121"/>
      <c r="AF14" s="121"/>
      <c r="AG14" s="145"/>
      <c r="AH14" s="146"/>
      <c r="AI14" s="146"/>
      <c r="AJ14" s="146"/>
      <c r="AK14" s="146"/>
      <c r="AL14" s="146"/>
      <c r="AM14" s="146"/>
      <c r="AN14" s="146"/>
      <c r="AO14" s="434" t="str">
        <f>IF(入力!$DH59="","",入力!$DH59)</f>
        <v/>
      </c>
      <c r="AP14" s="435"/>
      <c r="AQ14" s="435"/>
      <c r="AR14" s="435"/>
      <c r="AS14" s="120" t="str">
        <f>IF(入力!$DP59="","",入力!$DP59)</f>
        <v/>
      </c>
      <c r="AT14" s="121"/>
      <c r="AU14" s="121"/>
      <c r="AV14" s="121"/>
      <c r="AW14" s="121"/>
      <c r="AX14" s="121"/>
      <c r="AY14" s="145"/>
      <c r="AZ14" s="120" t="str">
        <f>IF(入力!$DW59="","",入力!$DW59)</f>
        <v/>
      </c>
      <c r="BA14" s="121"/>
      <c r="BB14" s="121"/>
      <c r="BC14" s="121"/>
      <c r="BD14" s="121"/>
      <c r="BE14" s="121"/>
      <c r="BF14" s="145"/>
      <c r="BG14" s="434" t="str">
        <f>IF(入力!$DH82="","",入力!$DH82)</f>
        <v/>
      </c>
      <c r="BH14" s="435"/>
      <c r="BI14" s="435"/>
      <c r="BJ14" s="435"/>
      <c r="BK14" s="120" t="str">
        <f>IF(入力!$DP82="","",入力!$DP82)</f>
        <v/>
      </c>
      <c r="BL14" s="121"/>
      <c r="BM14" s="121"/>
      <c r="BN14" s="121"/>
      <c r="BO14" s="121"/>
      <c r="BP14" s="121"/>
      <c r="BQ14" s="145"/>
      <c r="BR14" s="120" t="str">
        <f>IF(入力!$DW82="","",入力!$DW82)</f>
        <v/>
      </c>
      <c r="BS14" s="121"/>
      <c r="BT14" s="121"/>
      <c r="BU14" s="121"/>
      <c r="BV14" s="121"/>
      <c r="BW14" s="121"/>
      <c r="BX14" s="145"/>
      <c r="BY14" s="479" t="str">
        <f>IF(入力!GH36="",IF(入力!GH82="","",入力!GH82),入力!GH36)</f>
        <v/>
      </c>
      <c r="BZ14" s="480"/>
      <c r="CA14" s="480"/>
      <c r="CB14" s="480"/>
      <c r="CC14" s="480"/>
      <c r="CD14" s="480"/>
      <c r="CE14" s="480"/>
      <c r="CF14" s="480"/>
      <c r="CG14" s="480"/>
      <c r="CH14" s="480"/>
      <c r="CI14" s="480"/>
      <c r="CJ14" s="480"/>
      <c r="CK14" s="480"/>
      <c r="CL14" s="480"/>
      <c r="CM14" s="480"/>
      <c r="CN14" s="480"/>
      <c r="CO14" s="480"/>
      <c r="CP14" s="480"/>
      <c r="CQ14" s="480"/>
      <c r="CR14" s="480"/>
      <c r="CS14" s="480"/>
      <c r="CT14" s="480"/>
      <c r="CU14" s="480"/>
      <c r="CV14" s="480"/>
      <c r="CW14" s="481"/>
      <c r="EN14" s="37"/>
      <c r="EO14" s="37"/>
      <c r="EP14" s="37"/>
      <c r="EQ14" s="37"/>
      <c r="ER14" s="37"/>
      <c r="ES14" s="37"/>
      <c r="ET14" s="37"/>
      <c r="FP14" s="37"/>
    </row>
    <row r="15" spans="2:172" ht="24.95" customHeight="1" x14ac:dyDescent="0.15">
      <c r="B15" s="162">
        <v>3</v>
      </c>
      <c r="C15" s="163"/>
      <c r="D15" s="315" t="str">
        <f>IF(入力!$D16="","",入力!$D16)</f>
        <v/>
      </c>
      <c r="E15" s="315"/>
      <c r="F15" s="315"/>
      <c r="G15" s="315"/>
      <c r="H15" s="315"/>
      <c r="I15" s="315"/>
      <c r="J15" s="315"/>
      <c r="K15" s="315"/>
      <c r="L15" s="175" t="str">
        <f>IF(入力!$R16="","",入力!$R16)</f>
        <v/>
      </c>
      <c r="M15" s="175"/>
      <c r="N15" s="175"/>
      <c r="O15" s="175"/>
      <c r="P15" s="435" t="str">
        <f>IF(入力!$DH37="","",入力!$DH37)</f>
        <v/>
      </c>
      <c r="Q15" s="435"/>
      <c r="R15" s="435"/>
      <c r="S15" s="435"/>
      <c r="T15" s="120" t="str">
        <f>IF(入力!$DP37="","",入力!$DP37)</f>
        <v/>
      </c>
      <c r="U15" s="121"/>
      <c r="V15" s="121"/>
      <c r="W15" s="121"/>
      <c r="X15" s="121"/>
      <c r="Y15" s="121"/>
      <c r="Z15" s="145"/>
      <c r="AA15" s="120" t="str">
        <f>IF(入力!$DW37="","",入力!$DW37)</f>
        <v/>
      </c>
      <c r="AB15" s="121"/>
      <c r="AC15" s="121"/>
      <c r="AD15" s="121"/>
      <c r="AE15" s="121"/>
      <c r="AF15" s="121"/>
      <c r="AG15" s="145"/>
      <c r="AH15" s="146"/>
      <c r="AI15" s="146"/>
      <c r="AJ15" s="146"/>
      <c r="AK15" s="146"/>
      <c r="AL15" s="146"/>
      <c r="AM15" s="146"/>
      <c r="AN15" s="146"/>
      <c r="AO15" s="434" t="str">
        <f>IF(入力!$DH60="","",入力!$DH60)</f>
        <v/>
      </c>
      <c r="AP15" s="435"/>
      <c r="AQ15" s="435"/>
      <c r="AR15" s="435"/>
      <c r="AS15" s="120" t="str">
        <f>IF(入力!$DP60="","",入力!$DP60)</f>
        <v/>
      </c>
      <c r="AT15" s="121"/>
      <c r="AU15" s="121"/>
      <c r="AV15" s="121"/>
      <c r="AW15" s="121"/>
      <c r="AX15" s="121"/>
      <c r="AY15" s="145"/>
      <c r="AZ15" s="120" t="str">
        <f>IF(入力!$DW60="","",入力!$DW60)</f>
        <v/>
      </c>
      <c r="BA15" s="121"/>
      <c r="BB15" s="121"/>
      <c r="BC15" s="121"/>
      <c r="BD15" s="121"/>
      <c r="BE15" s="121"/>
      <c r="BF15" s="145"/>
      <c r="BG15" s="434" t="str">
        <f>IF(入力!$DH83="","",入力!$DH83)</f>
        <v/>
      </c>
      <c r="BH15" s="435"/>
      <c r="BI15" s="435"/>
      <c r="BJ15" s="435"/>
      <c r="BK15" s="120" t="str">
        <f>IF(入力!$DP83="","",入力!$DP83)</f>
        <v/>
      </c>
      <c r="BL15" s="121"/>
      <c r="BM15" s="121"/>
      <c r="BN15" s="121"/>
      <c r="BO15" s="121"/>
      <c r="BP15" s="121"/>
      <c r="BQ15" s="145"/>
      <c r="BR15" s="120" t="str">
        <f>IF(入力!$DW83="","",入力!$DW83)</f>
        <v/>
      </c>
      <c r="BS15" s="121"/>
      <c r="BT15" s="121"/>
      <c r="BU15" s="121"/>
      <c r="BV15" s="121"/>
      <c r="BW15" s="121"/>
      <c r="BX15" s="145"/>
      <c r="BY15" s="479" t="str">
        <f>IF(入力!GH37="",IF(入力!GH83="","",入力!GH83),入力!GH37)</f>
        <v/>
      </c>
      <c r="BZ15" s="480"/>
      <c r="CA15" s="480"/>
      <c r="CB15" s="480"/>
      <c r="CC15" s="480"/>
      <c r="CD15" s="480"/>
      <c r="CE15" s="480"/>
      <c r="CF15" s="480"/>
      <c r="CG15" s="480"/>
      <c r="CH15" s="480"/>
      <c r="CI15" s="480"/>
      <c r="CJ15" s="480"/>
      <c r="CK15" s="480"/>
      <c r="CL15" s="480"/>
      <c r="CM15" s="480"/>
      <c r="CN15" s="480"/>
      <c r="CO15" s="480"/>
      <c r="CP15" s="480"/>
      <c r="CQ15" s="480"/>
      <c r="CR15" s="480"/>
      <c r="CS15" s="480"/>
      <c r="CT15" s="480"/>
      <c r="CU15" s="480"/>
      <c r="CV15" s="480"/>
      <c r="CW15" s="481"/>
      <c r="EN15" s="37"/>
      <c r="EO15" s="37"/>
      <c r="EP15" s="37"/>
      <c r="EQ15" s="37"/>
      <c r="ER15" s="37"/>
      <c r="ES15" s="37"/>
      <c r="ET15" s="37"/>
      <c r="FP15" s="37"/>
    </row>
    <row r="16" spans="2:172" ht="24.95" customHeight="1" x14ac:dyDescent="0.15">
      <c r="B16" s="162">
        <v>4</v>
      </c>
      <c r="C16" s="163"/>
      <c r="D16" s="315" t="str">
        <f>IF(入力!$D17="","",入力!$D17)</f>
        <v/>
      </c>
      <c r="E16" s="315"/>
      <c r="F16" s="315"/>
      <c r="G16" s="315"/>
      <c r="H16" s="315"/>
      <c r="I16" s="315"/>
      <c r="J16" s="315"/>
      <c r="K16" s="315"/>
      <c r="L16" s="175" t="str">
        <f>IF(入力!$R17="","",入力!$R17)</f>
        <v/>
      </c>
      <c r="M16" s="175"/>
      <c r="N16" s="175"/>
      <c r="O16" s="175"/>
      <c r="P16" s="435" t="str">
        <f>IF(入力!$DH38="","",入力!$DH38)</f>
        <v/>
      </c>
      <c r="Q16" s="435"/>
      <c r="R16" s="435"/>
      <c r="S16" s="435"/>
      <c r="T16" s="120" t="str">
        <f>IF(入力!$DP38="","",入力!$DP38)</f>
        <v/>
      </c>
      <c r="U16" s="121"/>
      <c r="V16" s="121"/>
      <c r="W16" s="121"/>
      <c r="X16" s="121"/>
      <c r="Y16" s="121"/>
      <c r="Z16" s="145"/>
      <c r="AA16" s="120" t="str">
        <f>IF(入力!$DW38="","",入力!$DW38)</f>
        <v/>
      </c>
      <c r="AB16" s="121"/>
      <c r="AC16" s="121"/>
      <c r="AD16" s="121"/>
      <c r="AE16" s="121"/>
      <c r="AF16" s="121"/>
      <c r="AG16" s="145"/>
      <c r="AH16" s="146"/>
      <c r="AI16" s="146"/>
      <c r="AJ16" s="146"/>
      <c r="AK16" s="146"/>
      <c r="AL16" s="146"/>
      <c r="AM16" s="146"/>
      <c r="AN16" s="146"/>
      <c r="AO16" s="434" t="str">
        <f>IF(入力!$DH61="","",入力!$DH61)</f>
        <v/>
      </c>
      <c r="AP16" s="435"/>
      <c r="AQ16" s="435"/>
      <c r="AR16" s="435"/>
      <c r="AS16" s="120" t="str">
        <f>IF(入力!$DP61="","",入力!$DP61)</f>
        <v/>
      </c>
      <c r="AT16" s="121"/>
      <c r="AU16" s="121"/>
      <c r="AV16" s="121"/>
      <c r="AW16" s="121"/>
      <c r="AX16" s="121"/>
      <c r="AY16" s="145"/>
      <c r="AZ16" s="120" t="str">
        <f>IF(入力!$DW61="","",入力!$DW61)</f>
        <v/>
      </c>
      <c r="BA16" s="121"/>
      <c r="BB16" s="121"/>
      <c r="BC16" s="121"/>
      <c r="BD16" s="121"/>
      <c r="BE16" s="121"/>
      <c r="BF16" s="145"/>
      <c r="BG16" s="434" t="str">
        <f>IF(入力!$DH84="","",入力!$DH84)</f>
        <v/>
      </c>
      <c r="BH16" s="435"/>
      <c r="BI16" s="435"/>
      <c r="BJ16" s="435"/>
      <c r="BK16" s="120" t="str">
        <f>IF(入力!$DP84="","",入力!$DP84)</f>
        <v/>
      </c>
      <c r="BL16" s="121"/>
      <c r="BM16" s="121"/>
      <c r="BN16" s="121"/>
      <c r="BO16" s="121"/>
      <c r="BP16" s="121"/>
      <c r="BQ16" s="145"/>
      <c r="BR16" s="120" t="str">
        <f>IF(入力!$DW84="","",入力!$DW84)</f>
        <v/>
      </c>
      <c r="BS16" s="121"/>
      <c r="BT16" s="121"/>
      <c r="BU16" s="121"/>
      <c r="BV16" s="121"/>
      <c r="BW16" s="121"/>
      <c r="BX16" s="145"/>
      <c r="BY16" s="479" t="str">
        <f>IF(入力!GH38="",IF(入力!GH84="","",入力!GH84),入力!GH38)</f>
        <v/>
      </c>
      <c r="BZ16" s="480"/>
      <c r="CA16" s="480"/>
      <c r="CB16" s="480"/>
      <c r="CC16" s="480"/>
      <c r="CD16" s="480"/>
      <c r="CE16" s="480"/>
      <c r="CF16" s="480"/>
      <c r="CG16" s="480"/>
      <c r="CH16" s="480"/>
      <c r="CI16" s="480"/>
      <c r="CJ16" s="480"/>
      <c r="CK16" s="480"/>
      <c r="CL16" s="480"/>
      <c r="CM16" s="480"/>
      <c r="CN16" s="480"/>
      <c r="CO16" s="480"/>
      <c r="CP16" s="480"/>
      <c r="CQ16" s="480"/>
      <c r="CR16" s="480"/>
      <c r="CS16" s="480"/>
      <c r="CT16" s="480"/>
      <c r="CU16" s="480"/>
      <c r="CV16" s="480"/>
      <c r="CW16" s="481"/>
      <c r="EN16" s="37"/>
      <c r="EO16" s="37"/>
      <c r="EP16" s="37"/>
      <c r="EQ16" s="37"/>
      <c r="ER16" s="37"/>
      <c r="ES16" s="37"/>
      <c r="ET16" s="37"/>
      <c r="FP16" s="37"/>
    </row>
    <row r="17" spans="2:172" ht="24.95" customHeight="1" x14ac:dyDescent="0.15">
      <c r="B17" s="162">
        <v>5</v>
      </c>
      <c r="C17" s="163"/>
      <c r="D17" s="315" t="str">
        <f>IF(入力!$D18="","",入力!$D18)</f>
        <v/>
      </c>
      <c r="E17" s="315"/>
      <c r="F17" s="315"/>
      <c r="G17" s="315"/>
      <c r="H17" s="315"/>
      <c r="I17" s="315"/>
      <c r="J17" s="315"/>
      <c r="K17" s="315"/>
      <c r="L17" s="175" t="str">
        <f>IF(入力!$R18="","",入力!$R18)</f>
        <v/>
      </c>
      <c r="M17" s="175"/>
      <c r="N17" s="175"/>
      <c r="O17" s="175"/>
      <c r="P17" s="435" t="str">
        <f>IF(入力!$DH39="","",入力!$DH39)</f>
        <v/>
      </c>
      <c r="Q17" s="435"/>
      <c r="R17" s="435"/>
      <c r="S17" s="435"/>
      <c r="T17" s="120" t="str">
        <f>IF(入力!$DP39="","",入力!$DP39)</f>
        <v/>
      </c>
      <c r="U17" s="121"/>
      <c r="V17" s="121"/>
      <c r="W17" s="121"/>
      <c r="X17" s="121"/>
      <c r="Y17" s="121"/>
      <c r="Z17" s="145"/>
      <c r="AA17" s="120" t="str">
        <f>IF(入力!$DW39="","",入力!$DW39)</f>
        <v/>
      </c>
      <c r="AB17" s="121"/>
      <c r="AC17" s="121"/>
      <c r="AD17" s="121"/>
      <c r="AE17" s="121"/>
      <c r="AF17" s="121"/>
      <c r="AG17" s="145"/>
      <c r="AH17" s="146"/>
      <c r="AI17" s="146"/>
      <c r="AJ17" s="146"/>
      <c r="AK17" s="146"/>
      <c r="AL17" s="146"/>
      <c r="AM17" s="146"/>
      <c r="AN17" s="146"/>
      <c r="AO17" s="434" t="str">
        <f>IF(入力!$DH62="","",入力!$DH62)</f>
        <v/>
      </c>
      <c r="AP17" s="435"/>
      <c r="AQ17" s="435"/>
      <c r="AR17" s="435"/>
      <c r="AS17" s="120" t="str">
        <f>IF(入力!$DP62="","",入力!$DP62)</f>
        <v/>
      </c>
      <c r="AT17" s="121"/>
      <c r="AU17" s="121"/>
      <c r="AV17" s="121"/>
      <c r="AW17" s="121"/>
      <c r="AX17" s="121"/>
      <c r="AY17" s="145"/>
      <c r="AZ17" s="120" t="str">
        <f>IF(入力!$DW62="","",入力!$DW62)</f>
        <v/>
      </c>
      <c r="BA17" s="121"/>
      <c r="BB17" s="121"/>
      <c r="BC17" s="121"/>
      <c r="BD17" s="121"/>
      <c r="BE17" s="121"/>
      <c r="BF17" s="145"/>
      <c r="BG17" s="434" t="str">
        <f>IF(入力!$DH85="","",入力!$DH85)</f>
        <v/>
      </c>
      <c r="BH17" s="435"/>
      <c r="BI17" s="435"/>
      <c r="BJ17" s="435"/>
      <c r="BK17" s="120" t="str">
        <f>IF(入力!$DP85="","",入力!$DP85)</f>
        <v/>
      </c>
      <c r="BL17" s="121"/>
      <c r="BM17" s="121"/>
      <c r="BN17" s="121"/>
      <c r="BO17" s="121"/>
      <c r="BP17" s="121"/>
      <c r="BQ17" s="145"/>
      <c r="BR17" s="120" t="str">
        <f>IF(入力!$DW85="","",入力!$DW85)</f>
        <v/>
      </c>
      <c r="BS17" s="121"/>
      <c r="BT17" s="121"/>
      <c r="BU17" s="121"/>
      <c r="BV17" s="121"/>
      <c r="BW17" s="121"/>
      <c r="BX17" s="145"/>
      <c r="BY17" s="479" t="str">
        <f>IF(入力!GH39="",IF(入力!GH85="","",入力!GH85),入力!GH39)</f>
        <v/>
      </c>
      <c r="BZ17" s="480"/>
      <c r="CA17" s="480"/>
      <c r="CB17" s="480"/>
      <c r="CC17" s="480"/>
      <c r="CD17" s="480"/>
      <c r="CE17" s="480"/>
      <c r="CF17" s="480"/>
      <c r="CG17" s="480"/>
      <c r="CH17" s="480"/>
      <c r="CI17" s="480"/>
      <c r="CJ17" s="480"/>
      <c r="CK17" s="480"/>
      <c r="CL17" s="480"/>
      <c r="CM17" s="480"/>
      <c r="CN17" s="480"/>
      <c r="CO17" s="480"/>
      <c r="CP17" s="480"/>
      <c r="CQ17" s="480"/>
      <c r="CR17" s="480"/>
      <c r="CS17" s="480"/>
      <c r="CT17" s="480"/>
      <c r="CU17" s="480"/>
      <c r="CV17" s="480"/>
      <c r="CW17" s="481"/>
      <c r="EN17" s="37"/>
      <c r="EO17" s="37"/>
      <c r="EP17" s="37"/>
      <c r="EQ17" s="37"/>
      <c r="ER17" s="37"/>
      <c r="ES17" s="37"/>
      <c r="ET17" s="37"/>
      <c r="FP17" s="37"/>
    </row>
    <row r="18" spans="2:172" ht="24.95" customHeight="1" x14ac:dyDescent="0.15">
      <c r="B18" s="162">
        <v>6</v>
      </c>
      <c r="C18" s="163"/>
      <c r="D18" s="315" t="str">
        <f>IF(入力!$D19="","",入力!$D19)</f>
        <v/>
      </c>
      <c r="E18" s="315"/>
      <c r="F18" s="315"/>
      <c r="G18" s="315"/>
      <c r="H18" s="315"/>
      <c r="I18" s="315"/>
      <c r="J18" s="315"/>
      <c r="K18" s="315"/>
      <c r="L18" s="175" t="str">
        <f>IF(入力!$R19="","",入力!$R19)</f>
        <v/>
      </c>
      <c r="M18" s="175"/>
      <c r="N18" s="175"/>
      <c r="O18" s="175"/>
      <c r="P18" s="435" t="str">
        <f>IF(入力!$DH40="","",入力!$DH40)</f>
        <v/>
      </c>
      <c r="Q18" s="435"/>
      <c r="R18" s="435"/>
      <c r="S18" s="435"/>
      <c r="T18" s="120" t="str">
        <f>IF(入力!$DP40="","",入力!$DP40)</f>
        <v/>
      </c>
      <c r="U18" s="121"/>
      <c r="V18" s="121"/>
      <c r="W18" s="121"/>
      <c r="X18" s="121"/>
      <c r="Y18" s="121"/>
      <c r="Z18" s="145"/>
      <c r="AA18" s="120" t="str">
        <f>IF(入力!$DW40="","",入力!$DW40)</f>
        <v/>
      </c>
      <c r="AB18" s="121"/>
      <c r="AC18" s="121"/>
      <c r="AD18" s="121"/>
      <c r="AE18" s="121"/>
      <c r="AF18" s="121"/>
      <c r="AG18" s="145"/>
      <c r="AH18" s="146"/>
      <c r="AI18" s="146"/>
      <c r="AJ18" s="146"/>
      <c r="AK18" s="146"/>
      <c r="AL18" s="146"/>
      <c r="AM18" s="146"/>
      <c r="AN18" s="146"/>
      <c r="AO18" s="434" t="str">
        <f>IF(入力!$DH63="","",入力!$DH63)</f>
        <v/>
      </c>
      <c r="AP18" s="435"/>
      <c r="AQ18" s="435"/>
      <c r="AR18" s="435"/>
      <c r="AS18" s="120" t="str">
        <f>IF(入力!$DP63="","",入力!$DP63)</f>
        <v/>
      </c>
      <c r="AT18" s="121"/>
      <c r="AU18" s="121"/>
      <c r="AV18" s="121"/>
      <c r="AW18" s="121"/>
      <c r="AX18" s="121"/>
      <c r="AY18" s="145"/>
      <c r="AZ18" s="120" t="str">
        <f>IF(入力!$DW63="","",入力!$DW63)</f>
        <v/>
      </c>
      <c r="BA18" s="121"/>
      <c r="BB18" s="121"/>
      <c r="BC18" s="121"/>
      <c r="BD18" s="121"/>
      <c r="BE18" s="121"/>
      <c r="BF18" s="145"/>
      <c r="BG18" s="434" t="str">
        <f>IF(入力!$DH86="","",入力!$DH86)</f>
        <v/>
      </c>
      <c r="BH18" s="435"/>
      <c r="BI18" s="435"/>
      <c r="BJ18" s="435"/>
      <c r="BK18" s="120" t="str">
        <f>IF(入力!$DP86="","",入力!$DP86)</f>
        <v/>
      </c>
      <c r="BL18" s="121"/>
      <c r="BM18" s="121"/>
      <c r="BN18" s="121"/>
      <c r="BO18" s="121"/>
      <c r="BP18" s="121"/>
      <c r="BQ18" s="145"/>
      <c r="BR18" s="120" t="str">
        <f>IF(入力!$DW86="","",入力!$DW86)</f>
        <v/>
      </c>
      <c r="BS18" s="121"/>
      <c r="BT18" s="121"/>
      <c r="BU18" s="121"/>
      <c r="BV18" s="121"/>
      <c r="BW18" s="121"/>
      <c r="BX18" s="145"/>
      <c r="BY18" s="479" t="str">
        <f>IF(入力!GH40="",IF(入力!GH86="","",入力!GH86),入力!GH40)</f>
        <v/>
      </c>
      <c r="BZ18" s="480"/>
      <c r="CA18" s="480"/>
      <c r="CB18" s="480"/>
      <c r="CC18" s="480"/>
      <c r="CD18" s="480"/>
      <c r="CE18" s="480"/>
      <c r="CF18" s="480"/>
      <c r="CG18" s="480"/>
      <c r="CH18" s="480"/>
      <c r="CI18" s="480"/>
      <c r="CJ18" s="480"/>
      <c r="CK18" s="480"/>
      <c r="CL18" s="480"/>
      <c r="CM18" s="480"/>
      <c r="CN18" s="480"/>
      <c r="CO18" s="480"/>
      <c r="CP18" s="480"/>
      <c r="CQ18" s="480"/>
      <c r="CR18" s="480"/>
      <c r="CS18" s="480"/>
      <c r="CT18" s="480"/>
      <c r="CU18" s="480"/>
      <c r="CV18" s="480"/>
      <c r="CW18" s="481"/>
      <c r="EN18" s="37"/>
      <c r="EO18" s="37"/>
      <c r="EP18" s="37"/>
      <c r="EQ18" s="37"/>
      <c r="ER18" s="37"/>
      <c r="ES18" s="37"/>
      <c r="ET18" s="37"/>
      <c r="FP18" s="37"/>
    </row>
    <row r="19" spans="2:172" ht="24.95" customHeight="1" x14ac:dyDescent="0.15">
      <c r="B19" s="162">
        <v>7</v>
      </c>
      <c r="C19" s="163"/>
      <c r="D19" s="315" t="str">
        <f>IF(入力!$D20="","",入力!$D20)</f>
        <v/>
      </c>
      <c r="E19" s="315"/>
      <c r="F19" s="315"/>
      <c r="G19" s="315"/>
      <c r="H19" s="315"/>
      <c r="I19" s="315"/>
      <c r="J19" s="315"/>
      <c r="K19" s="315"/>
      <c r="L19" s="175" t="str">
        <f>IF(入力!$R20="","",入力!$R20)</f>
        <v/>
      </c>
      <c r="M19" s="175"/>
      <c r="N19" s="175"/>
      <c r="O19" s="175"/>
      <c r="P19" s="435" t="str">
        <f>IF(入力!$DH41="","",入力!$DH41)</f>
        <v/>
      </c>
      <c r="Q19" s="435"/>
      <c r="R19" s="435"/>
      <c r="S19" s="435"/>
      <c r="T19" s="120" t="str">
        <f>IF(入力!$DP41="","",入力!$DP41)</f>
        <v/>
      </c>
      <c r="U19" s="121"/>
      <c r="V19" s="121"/>
      <c r="W19" s="121"/>
      <c r="X19" s="121"/>
      <c r="Y19" s="121"/>
      <c r="Z19" s="145"/>
      <c r="AA19" s="120" t="str">
        <f>IF(入力!$DW41="","",入力!$DW41)</f>
        <v/>
      </c>
      <c r="AB19" s="121"/>
      <c r="AC19" s="121"/>
      <c r="AD19" s="121"/>
      <c r="AE19" s="121"/>
      <c r="AF19" s="121"/>
      <c r="AG19" s="145"/>
      <c r="AH19" s="146"/>
      <c r="AI19" s="146"/>
      <c r="AJ19" s="146"/>
      <c r="AK19" s="146"/>
      <c r="AL19" s="146"/>
      <c r="AM19" s="146"/>
      <c r="AN19" s="146"/>
      <c r="AO19" s="434" t="str">
        <f>IF(入力!$DH64="","",入力!$DH64)</f>
        <v/>
      </c>
      <c r="AP19" s="435"/>
      <c r="AQ19" s="435"/>
      <c r="AR19" s="435"/>
      <c r="AS19" s="120" t="str">
        <f>IF(入力!$DP64="","",入力!$DP64)</f>
        <v/>
      </c>
      <c r="AT19" s="121"/>
      <c r="AU19" s="121"/>
      <c r="AV19" s="121"/>
      <c r="AW19" s="121"/>
      <c r="AX19" s="121"/>
      <c r="AY19" s="145"/>
      <c r="AZ19" s="120" t="str">
        <f>IF(入力!$DW64="","",入力!$DW64)</f>
        <v/>
      </c>
      <c r="BA19" s="121"/>
      <c r="BB19" s="121"/>
      <c r="BC19" s="121"/>
      <c r="BD19" s="121"/>
      <c r="BE19" s="121"/>
      <c r="BF19" s="145"/>
      <c r="BG19" s="434" t="str">
        <f>IF(入力!$DH87="","",入力!$DH87)</f>
        <v/>
      </c>
      <c r="BH19" s="435"/>
      <c r="BI19" s="435"/>
      <c r="BJ19" s="435"/>
      <c r="BK19" s="120" t="str">
        <f>IF(入力!$DP87="","",入力!$DP87)</f>
        <v/>
      </c>
      <c r="BL19" s="121"/>
      <c r="BM19" s="121"/>
      <c r="BN19" s="121"/>
      <c r="BO19" s="121"/>
      <c r="BP19" s="121"/>
      <c r="BQ19" s="145"/>
      <c r="BR19" s="120" t="str">
        <f>IF(入力!$DW87="","",入力!$DW87)</f>
        <v/>
      </c>
      <c r="BS19" s="121"/>
      <c r="BT19" s="121"/>
      <c r="BU19" s="121"/>
      <c r="BV19" s="121"/>
      <c r="BW19" s="121"/>
      <c r="BX19" s="145"/>
      <c r="BY19" s="479" t="str">
        <f>IF(入力!GH41="",IF(入力!GH87="","",入力!GH87),入力!GH41)</f>
        <v/>
      </c>
      <c r="BZ19" s="480"/>
      <c r="CA19" s="480"/>
      <c r="CB19" s="480"/>
      <c r="CC19" s="480"/>
      <c r="CD19" s="480"/>
      <c r="CE19" s="480"/>
      <c r="CF19" s="480"/>
      <c r="CG19" s="480"/>
      <c r="CH19" s="480"/>
      <c r="CI19" s="480"/>
      <c r="CJ19" s="480"/>
      <c r="CK19" s="480"/>
      <c r="CL19" s="480"/>
      <c r="CM19" s="480"/>
      <c r="CN19" s="480"/>
      <c r="CO19" s="480"/>
      <c r="CP19" s="480"/>
      <c r="CQ19" s="480"/>
      <c r="CR19" s="480"/>
      <c r="CS19" s="480"/>
      <c r="CT19" s="480"/>
      <c r="CU19" s="480"/>
      <c r="CV19" s="480"/>
      <c r="CW19" s="481"/>
      <c r="EN19" s="37"/>
      <c r="EO19" s="37"/>
      <c r="EP19" s="37"/>
      <c r="EQ19" s="37"/>
      <c r="ER19" s="37"/>
      <c r="ES19" s="37"/>
      <c r="ET19" s="37"/>
      <c r="FP19" s="37"/>
    </row>
    <row r="20" spans="2:172" ht="24.95" customHeight="1" x14ac:dyDescent="0.15">
      <c r="B20" s="162">
        <v>8</v>
      </c>
      <c r="C20" s="163"/>
      <c r="D20" s="315" t="str">
        <f>IF(入力!$D21="","",入力!$D21)</f>
        <v/>
      </c>
      <c r="E20" s="315"/>
      <c r="F20" s="315"/>
      <c r="G20" s="315"/>
      <c r="H20" s="315"/>
      <c r="I20" s="315"/>
      <c r="J20" s="315"/>
      <c r="K20" s="315"/>
      <c r="L20" s="175" t="str">
        <f>IF(入力!$R21="","",入力!$R21)</f>
        <v/>
      </c>
      <c r="M20" s="175"/>
      <c r="N20" s="175"/>
      <c r="O20" s="175"/>
      <c r="P20" s="435" t="str">
        <f>IF(入力!$DH42="","",入力!$DH42)</f>
        <v/>
      </c>
      <c r="Q20" s="435"/>
      <c r="R20" s="435"/>
      <c r="S20" s="435"/>
      <c r="T20" s="120" t="str">
        <f>IF(入力!$DP42="","",入力!$DP42)</f>
        <v/>
      </c>
      <c r="U20" s="121"/>
      <c r="V20" s="121"/>
      <c r="W20" s="121"/>
      <c r="X20" s="121"/>
      <c r="Y20" s="121"/>
      <c r="Z20" s="145"/>
      <c r="AA20" s="120" t="str">
        <f>IF(入力!$DW42="","",入力!$DW42)</f>
        <v/>
      </c>
      <c r="AB20" s="121"/>
      <c r="AC20" s="121"/>
      <c r="AD20" s="121"/>
      <c r="AE20" s="121"/>
      <c r="AF20" s="121"/>
      <c r="AG20" s="145"/>
      <c r="AH20" s="146"/>
      <c r="AI20" s="146"/>
      <c r="AJ20" s="146"/>
      <c r="AK20" s="146"/>
      <c r="AL20" s="146"/>
      <c r="AM20" s="146"/>
      <c r="AN20" s="146"/>
      <c r="AO20" s="434" t="str">
        <f>IF(入力!$DH65="","",入力!$DH65)</f>
        <v/>
      </c>
      <c r="AP20" s="435"/>
      <c r="AQ20" s="435"/>
      <c r="AR20" s="435"/>
      <c r="AS20" s="120" t="str">
        <f>IF(入力!$DP65="","",入力!$DP65)</f>
        <v/>
      </c>
      <c r="AT20" s="121"/>
      <c r="AU20" s="121"/>
      <c r="AV20" s="121"/>
      <c r="AW20" s="121"/>
      <c r="AX20" s="121"/>
      <c r="AY20" s="145"/>
      <c r="AZ20" s="120" t="str">
        <f>IF(入力!$DW65="","",入力!$DW65)</f>
        <v/>
      </c>
      <c r="BA20" s="121"/>
      <c r="BB20" s="121"/>
      <c r="BC20" s="121"/>
      <c r="BD20" s="121"/>
      <c r="BE20" s="121"/>
      <c r="BF20" s="145"/>
      <c r="BG20" s="434" t="str">
        <f>IF(入力!$DH88="","",入力!$DH88)</f>
        <v/>
      </c>
      <c r="BH20" s="435"/>
      <c r="BI20" s="435"/>
      <c r="BJ20" s="435"/>
      <c r="BK20" s="120" t="str">
        <f>IF(入力!$DP88="","",入力!$DP88)</f>
        <v/>
      </c>
      <c r="BL20" s="121"/>
      <c r="BM20" s="121"/>
      <c r="BN20" s="121"/>
      <c r="BO20" s="121"/>
      <c r="BP20" s="121"/>
      <c r="BQ20" s="145"/>
      <c r="BR20" s="120" t="str">
        <f>IF(入力!$DW88="","",入力!$DW88)</f>
        <v/>
      </c>
      <c r="BS20" s="121"/>
      <c r="BT20" s="121"/>
      <c r="BU20" s="121"/>
      <c r="BV20" s="121"/>
      <c r="BW20" s="121"/>
      <c r="BX20" s="145"/>
      <c r="BY20" s="479" t="str">
        <f>IF(入力!GH42="",IF(入力!GH88="","",入力!GH88),入力!GH42)</f>
        <v/>
      </c>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0"/>
      <c r="CV20" s="480"/>
      <c r="CW20" s="481"/>
      <c r="EN20" s="37"/>
      <c r="EO20" s="37"/>
      <c r="EP20" s="37"/>
      <c r="EQ20" s="37"/>
      <c r="ER20" s="37"/>
      <c r="ES20" s="37"/>
      <c r="ET20" s="37"/>
      <c r="FP20" s="37"/>
    </row>
    <row r="21" spans="2:172" ht="24.95" customHeight="1" x14ac:dyDescent="0.15">
      <c r="B21" s="162">
        <v>9</v>
      </c>
      <c r="C21" s="163"/>
      <c r="D21" s="315" t="str">
        <f>IF(入力!$D22="","",入力!$D22)</f>
        <v/>
      </c>
      <c r="E21" s="315"/>
      <c r="F21" s="315"/>
      <c r="G21" s="315"/>
      <c r="H21" s="315"/>
      <c r="I21" s="315"/>
      <c r="J21" s="315"/>
      <c r="K21" s="315"/>
      <c r="L21" s="175" t="str">
        <f>IF(入力!$R22="","",入力!$R22)</f>
        <v/>
      </c>
      <c r="M21" s="175"/>
      <c r="N21" s="175"/>
      <c r="O21" s="175"/>
      <c r="P21" s="435" t="str">
        <f>IF(入力!$DH43="","",入力!$DH43)</f>
        <v/>
      </c>
      <c r="Q21" s="435"/>
      <c r="R21" s="435"/>
      <c r="S21" s="435"/>
      <c r="T21" s="120" t="str">
        <f>IF(入力!$DP43="","",入力!$DP43)</f>
        <v/>
      </c>
      <c r="U21" s="121"/>
      <c r="V21" s="121"/>
      <c r="W21" s="121"/>
      <c r="X21" s="121"/>
      <c r="Y21" s="121"/>
      <c r="Z21" s="145"/>
      <c r="AA21" s="120" t="str">
        <f>IF(入力!$DW43="","",入力!$DW43)</f>
        <v/>
      </c>
      <c r="AB21" s="121"/>
      <c r="AC21" s="121"/>
      <c r="AD21" s="121"/>
      <c r="AE21" s="121"/>
      <c r="AF21" s="121"/>
      <c r="AG21" s="145"/>
      <c r="AH21" s="146"/>
      <c r="AI21" s="146"/>
      <c r="AJ21" s="146"/>
      <c r="AK21" s="146"/>
      <c r="AL21" s="146"/>
      <c r="AM21" s="146"/>
      <c r="AN21" s="146"/>
      <c r="AO21" s="434" t="str">
        <f>IF(入力!$DH66="","",入力!$DH66)</f>
        <v/>
      </c>
      <c r="AP21" s="435"/>
      <c r="AQ21" s="435"/>
      <c r="AR21" s="435"/>
      <c r="AS21" s="120" t="str">
        <f>IF(入力!$DP66="","",入力!$DP66)</f>
        <v/>
      </c>
      <c r="AT21" s="121"/>
      <c r="AU21" s="121"/>
      <c r="AV21" s="121"/>
      <c r="AW21" s="121"/>
      <c r="AX21" s="121"/>
      <c r="AY21" s="145"/>
      <c r="AZ21" s="120" t="str">
        <f>IF(入力!$DW66="","",入力!$DW66)</f>
        <v/>
      </c>
      <c r="BA21" s="121"/>
      <c r="BB21" s="121"/>
      <c r="BC21" s="121"/>
      <c r="BD21" s="121"/>
      <c r="BE21" s="121"/>
      <c r="BF21" s="145"/>
      <c r="BG21" s="434" t="str">
        <f>IF(入力!$DH89="","",入力!$DH89)</f>
        <v/>
      </c>
      <c r="BH21" s="435"/>
      <c r="BI21" s="435"/>
      <c r="BJ21" s="435"/>
      <c r="BK21" s="120" t="str">
        <f>IF(入力!$DP89="","",入力!$DP89)</f>
        <v/>
      </c>
      <c r="BL21" s="121"/>
      <c r="BM21" s="121"/>
      <c r="BN21" s="121"/>
      <c r="BO21" s="121"/>
      <c r="BP21" s="121"/>
      <c r="BQ21" s="145"/>
      <c r="BR21" s="120" t="str">
        <f>IF(入力!$DW89="","",入力!$DW89)</f>
        <v/>
      </c>
      <c r="BS21" s="121"/>
      <c r="BT21" s="121"/>
      <c r="BU21" s="121"/>
      <c r="BV21" s="121"/>
      <c r="BW21" s="121"/>
      <c r="BX21" s="145"/>
      <c r="BY21" s="479" t="str">
        <f>IF(入力!GH43="",IF(入力!GH89="","",入力!GH89),入力!GH43)</f>
        <v/>
      </c>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1"/>
      <c r="EN21" s="37"/>
      <c r="EO21" s="37"/>
      <c r="EP21" s="37"/>
      <c r="EQ21" s="37"/>
      <c r="ER21" s="37"/>
      <c r="ES21" s="37"/>
      <c r="ET21" s="37"/>
      <c r="FP21" s="37"/>
    </row>
    <row r="22" spans="2:172" ht="24.95" customHeight="1" x14ac:dyDescent="0.15">
      <c r="B22" s="162">
        <v>10</v>
      </c>
      <c r="C22" s="163"/>
      <c r="D22" s="315" t="str">
        <f>IF(入力!$D23="","",入力!$D23)</f>
        <v/>
      </c>
      <c r="E22" s="315"/>
      <c r="F22" s="315"/>
      <c r="G22" s="315"/>
      <c r="H22" s="315"/>
      <c r="I22" s="315"/>
      <c r="J22" s="315"/>
      <c r="K22" s="315"/>
      <c r="L22" s="175" t="str">
        <f>IF(入力!$R23="","",入力!$R23)</f>
        <v/>
      </c>
      <c r="M22" s="175"/>
      <c r="N22" s="175"/>
      <c r="O22" s="175"/>
      <c r="P22" s="435" t="str">
        <f>IF(入力!$DH44="","",入力!$DH44)</f>
        <v/>
      </c>
      <c r="Q22" s="435"/>
      <c r="R22" s="435"/>
      <c r="S22" s="435"/>
      <c r="T22" s="120" t="str">
        <f>IF(入力!$DP44="","",入力!$DP44)</f>
        <v/>
      </c>
      <c r="U22" s="121"/>
      <c r="V22" s="121"/>
      <c r="W22" s="121"/>
      <c r="X22" s="121"/>
      <c r="Y22" s="121"/>
      <c r="Z22" s="145"/>
      <c r="AA22" s="120" t="str">
        <f>IF(入力!$DW44="","",入力!$DW44)</f>
        <v/>
      </c>
      <c r="AB22" s="121"/>
      <c r="AC22" s="121"/>
      <c r="AD22" s="121"/>
      <c r="AE22" s="121"/>
      <c r="AF22" s="121"/>
      <c r="AG22" s="145"/>
      <c r="AH22" s="146"/>
      <c r="AI22" s="146"/>
      <c r="AJ22" s="146"/>
      <c r="AK22" s="146"/>
      <c r="AL22" s="146"/>
      <c r="AM22" s="146"/>
      <c r="AN22" s="146"/>
      <c r="AO22" s="434" t="str">
        <f>IF(入力!$DH67="","",入力!$DH67)</f>
        <v/>
      </c>
      <c r="AP22" s="435"/>
      <c r="AQ22" s="435"/>
      <c r="AR22" s="435"/>
      <c r="AS22" s="120" t="str">
        <f>IF(入力!$DP67="","",入力!$DP67)</f>
        <v/>
      </c>
      <c r="AT22" s="121"/>
      <c r="AU22" s="121"/>
      <c r="AV22" s="121"/>
      <c r="AW22" s="121"/>
      <c r="AX22" s="121"/>
      <c r="AY22" s="145"/>
      <c r="AZ22" s="120" t="str">
        <f>IF(入力!$DW67="","",入力!$DW67)</f>
        <v/>
      </c>
      <c r="BA22" s="121"/>
      <c r="BB22" s="121"/>
      <c r="BC22" s="121"/>
      <c r="BD22" s="121"/>
      <c r="BE22" s="121"/>
      <c r="BF22" s="145"/>
      <c r="BG22" s="434" t="str">
        <f>IF(入力!$DH90="","",入力!$DH90)</f>
        <v/>
      </c>
      <c r="BH22" s="435"/>
      <c r="BI22" s="435"/>
      <c r="BJ22" s="435"/>
      <c r="BK22" s="120" t="str">
        <f>IF(入力!$DP90="","",入力!$DP90)</f>
        <v/>
      </c>
      <c r="BL22" s="121"/>
      <c r="BM22" s="121"/>
      <c r="BN22" s="121"/>
      <c r="BO22" s="121"/>
      <c r="BP22" s="121"/>
      <c r="BQ22" s="145"/>
      <c r="BR22" s="120" t="str">
        <f>IF(入力!$DW90="","",入力!$DW90)</f>
        <v/>
      </c>
      <c r="BS22" s="121"/>
      <c r="BT22" s="121"/>
      <c r="BU22" s="121"/>
      <c r="BV22" s="121"/>
      <c r="BW22" s="121"/>
      <c r="BX22" s="145"/>
      <c r="BY22" s="479" t="str">
        <f>IF(入力!GH44="",IF(入力!GH90="","",入力!GH90),入力!GH44)</f>
        <v/>
      </c>
      <c r="BZ22" s="480"/>
      <c r="CA22" s="480"/>
      <c r="CB22" s="480"/>
      <c r="CC22" s="480"/>
      <c r="CD22" s="480"/>
      <c r="CE22" s="480"/>
      <c r="CF22" s="480"/>
      <c r="CG22" s="480"/>
      <c r="CH22" s="480"/>
      <c r="CI22" s="480"/>
      <c r="CJ22" s="480"/>
      <c r="CK22" s="480"/>
      <c r="CL22" s="480"/>
      <c r="CM22" s="480"/>
      <c r="CN22" s="480"/>
      <c r="CO22" s="480"/>
      <c r="CP22" s="480"/>
      <c r="CQ22" s="480"/>
      <c r="CR22" s="480"/>
      <c r="CS22" s="480"/>
      <c r="CT22" s="480"/>
      <c r="CU22" s="480"/>
      <c r="CV22" s="480"/>
      <c r="CW22" s="481"/>
      <c r="EN22" s="37"/>
      <c r="EO22" s="37"/>
      <c r="EP22" s="37"/>
      <c r="EQ22" s="37"/>
      <c r="ER22" s="37"/>
      <c r="ES22" s="37"/>
      <c r="ET22" s="37"/>
      <c r="FP22" s="37"/>
    </row>
    <row r="23" spans="2:172" ht="24.95" customHeight="1" x14ac:dyDescent="0.15">
      <c r="D23" s="461" t="s">
        <v>45</v>
      </c>
      <c r="E23" s="462"/>
      <c r="F23" s="462"/>
      <c r="G23" s="462"/>
      <c r="H23" s="462"/>
      <c r="I23" s="462"/>
      <c r="J23" s="462"/>
      <c r="K23" s="462"/>
      <c r="L23" s="462"/>
      <c r="M23" s="462"/>
      <c r="N23" s="462"/>
      <c r="O23" s="463"/>
      <c r="P23" s="470"/>
      <c r="Q23" s="471"/>
      <c r="R23" s="471"/>
      <c r="S23" s="472"/>
      <c r="T23" s="121">
        <f>SUM(T13:Z22)</f>
        <v>0</v>
      </c>
      <c r="U23" s="121"/>
      <c r="V23" s="121"/>
      <c r="W23" s="121"/>
      <c r="X23" s="121"/>
      <c r="Y23" s="121"/>
      <c r="Z23" s="145"/>
      <c r="AA23" s="120">
        <f t="shared" ref="AA23" si="0">SUM(AA13:AG22)</f>
        <v>0</v>
      </c>
      <c r="AB23" s="121"/>
      <c r="AC23" s="121"/>
      <c r="AD23" s="121"/>
      <c r="AE23" s="121"/>
      <c r="AF23" s="121"/>
      <c r="AG23" s="145"/>
      <c r="AH23" s="120">
        <f t="shared" ref="AH23" si="1">SUM(AH13:AN22)</f>
        <v>0</v>
      </c>
      <c r="AI23" s="121"/>
      <c r="AJ23" s="121"/>
      <c r="AK23" s="121"/>
      <c r="AL23" s="121"/>
      <c r="AM23" s="121"/>
      <c r="AN23" s="145"/>
      <c r="AO23" s="470"/>
      <c r="AP23" s="471"/>
      <c r="AQ23" s="471"/>
      <c r="AR23" s="472"/>
      <c r="AS23" s="121">
        <f>SUM(AS13:AY22)</f>
        <v>0</v>
      </c>
      <c r="AT23" s="121"/>
      <c r="AU23" s="121"/>
      <c r="AV23" s="121"/>
      <c r="AW23" s="121"/>
      <c r="AX23" s="121"/>
      <c r="AY23" s="145"/>
      <c r="AZ23" s="120">
        <f t="shared" ref="AZ23" si="2">SUM(AZ13:BF22)</f>
        <v>0</v>
      </c>
      <c r="BA23" s="121"/>
      <c r="BB23" s="121"/>
      <c r="BC23" s="121"/>
      <c r="BD23" s="121"/>
      <c r="BE23" s="121"/>
      <c r="BF23" s="145"/>
      <c r="BG23" s="470"/>
      <c r="BH23" s="471"/>
      <c r="BI23" s="471"/>
      <c r="BJ23" s="472"/>
      <c r="BK23" s="121">
        <f>SUM(BK13:BQ22)</f>
        <v>0</v>
      </c>
      <c r="BL23" s="121"/>
      <c r="BM23" s="121"/>
      <c r="BN23" s="121"/>
      <c r="BO23" s="121"/>
      <c r="BP23" s="121"/>
      <c r="BQ23" s="145"/>
      <c r="BR23" s="120">
        <f t="shared" ref="BR23" si="3">SUM(BR13:BX22)</f>
        <v>0</v>
      </c>
      <c r="BS23" s="121"/>
      <c r="BT23" s="121"/>
      <c r="BU23" s="121"/>
      <c r="BV23" s="121"/>
      <c r="BW23" s="121"/>
      <c r="BX23" s="145"/>
      <c r="BY23" s="484" t="s">
        <v>262</v>
      </c>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6"/>
      <c r="EN23" s="37"/>
      <c r="EO23" s="37"/>
      <c r="EP23" s="37"/>
      <c r="EQ23" s="37"/>
      <c r="ER23" s="37"/>
      <c r="ES23" s="37"/>
      <c r="ET23" s="37"/>
      <c r="FP23" s="37"/>
    </row>
    <row r="24" spans="2:172" ht="24.95" customHeight="1" x14ac:dyDescent="0.15">
      <c r="B24" s="43"/>
      <c r="C24" s="43"/>
      <c r="D24" s="464"/>
      <c r="E24" s="465"/>
      <c r="F24" s="465"/>
      <c r="G24" s="465"/>
      <c r="H24" s="465"/>
      <c r="I24" s="465"/>
      <c r="J24" s="465"/>
      <c r="K24" s="465"/>
      <c r="L24" s="465"/>
      <c r="M24" s="465"/>
      <c r="N24" s="465"/>
      <c r="O24" s="466"/>
      <c r="P24" s="473"/>
      <c r="Q24" s="474"/>
      <c r="R24" s="474"/>
      <c r="S24" s="475"/>
      <c r="T24" s="460">
        <f>SUM(T23:AN23)</f>
        <v>0</v>
      </c>
      <c r="U24" s="460"/>
      <c r="V24" s="460"/>
      <c r="W24" s="460"/>
      <c r="X24" s="460"/>
      <c r="Y24" s="460"/>
      <c r="Z24" s="460"/>
      <c r="AA24" s="460"/>
      <c r="AB24" s="460"/>
      <c r="AC24" s="460"/>
      <c r="AD24" s="460"/>
      <c r="AE24" s="460"/>
      <c r="AF24" s="460"/>
      <c r="AG24" s="460"/>
      <c r="AH24" s="460"/>
      <c r="AI24" s="460"/>
      <c r="AJ24" s="460"/>
      <c r="AK24" s="460"/>
      <c r="AL24" s="460"/>
      <c r="AM24" s="460"/>
      <c r="AN24" s="460"/>
      <c r="AO24" s="473"/>
      <c r="AP24" s="474"/>
      <c r="AQ24" s="474"/>
      <c r="AR24" s="475"/>
      <c r="AS24" s="460">
        <f>SUM(AS23:BF23)</f>
        <v>0</v>
      </c>
      <c r="AT24" s="460"/>
      <c r="AU24" s="460"/>
      <c r="AV24" s="460"/>
      <c r="AW24" s="460"/>
      <c r="AX24" s="460"/>
      <c r="AY24" s="460"/>
      <c r="AZ24" s="460"/>
      <c r="BA24" s="460"/>
      <c r="BB24" s="460"/>
      <c r="BC24" s="460"/>
      <c r="BD24" s="460"/>
      <c r="BE24" s="460"/>
      <c r="BF24" s="460"/>
      <c r="BG24" s="473"/>
      <c r="BH24" s="474"/>
      <c r="BI24" s="474"/>
      <c r="BJ24" s="475"/>
      <c r="BK24" s="460">
        <f>SUM(BK23:BX23)</f>
        <v>0</v>
      </c>
      <c r="BL24" s="460"/>
      <c r="BM24" s="460"/>
      <c r="BN24" s="460"/>
      <c r="BO24" s="460"/>
      <c r="BP24" s="460"/>
      <c r="BQ24" s="460"/>
      <c r="BR24" s="460"/>
      <c r="BS24" s="460"/>
      <c r="BT24" s="460"/>
      <c r="BU24" s="460"/>
      <c r="BV24" s="460"/>
      <c r="BW24" s="460"/>
      <c r="BX24" s="460"/>
      <c r="BY24" s="487"/>
      <c r="BZ24" s="488"/>
      <c r="CA24" s="488"/>
      <c r="CB24" s="488"/>
      <c r="CC24" s="488"/>
      <c r="CD24" s="488"/>
      <c r="CE24" s="488"/>
      <c r="CF24" s="488"/>
      <c r="CG24" s="488"/>
      <c r="CH24" s="488"/>
      <c r="CI24" s="488"/>
      <c r="CJ24" s="488"/>
      <c r="CK24" s="488"/>
      <c r="CL24" s="488"/>
      <c r="CM24" s="488"/>
      <c r="CN24" s="488"/>
      <c r="CO24" s="488"/>
      <c r="CP24" s="488"/>
      <c r="CQ24" s="488"/>
      <c r="CR24" s="488"/>
      <c r="CS24" s="488"/>
      <c r="CT24" s="488"/>
      <c r="CU24" s="488"/>
      <c r="CV24" s="488"/>
      <c r="CW24" s="489"/>
      <c r="EN24" s="37"/>
      <c r="EO24" s="37"/>
      <c r="EP24" s="37"/>
      <c r="EQ24" s="37"/>
      <c r="ER24" s="37"/>
      <c r="ES24" s="37"/>
      <c r="ET24" s="37"/>
      <c r="FP24" s="37"/>
    </row>
    <row r="25" spans="2:172" ht="24.95" customHeight="1" x14ac:dyDescent="0.15">
      <c r="B25" s="43"/>
      <c r="C25" s="43"/>
      <c r="D25" s="467" t="s">
        <v>259</v>
      </c>
      <c r="E25" s="468"/>
      <c r="F25" s="468"/>
      <c r="G25" s="468"/>
      <c r="H25" s="468"/>
      <c r="I25" s="468"/>
      <c r="J25" s="468"/>
      <c r="K25" s="468"/>
      <c r="L25" s="468"/>
      <c r="M25" s="468"/>
      <c r="N25" s="468"/>
      <c r="O25" s="469"/>
      <c r="P25" s="329">
        <f>SUM(入力!ED47)</f>
        <v>0</v>
      </c>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1"/>
      <c r="AO25" s="460">
        <f>SUM(入力!ED70)</f>
        <v>0</v>
      </c>
      <c r="AP25" s="460"/>
      <c r="AQ25" s="460"/>
      <c r="AR25" s="460"/>
      <c r="AS25" s="460"/>
      <c r="AT25" s="460"/>
      <c r="AU25" s="460"/>
      <c r="AV25" s="460"/>
      <c r="AW25" s="460"/>
      <c r="AX25" s="460"/>
      <c r="AY25" s="460"/>
      <c r="AZ25" s="460"/>
      <c r="BA25" s="460"/>
      <c r="BB25" s="460"/>
      <c r="BC25" s="460"/>
      <c r="BD25" s="460"/>
      <c r="BE25" s="460"/>
      <c r="BF25" s="460"/>
      <c r="BG25" s="460">
        <f>SUM(入力!ED93)</f>
        <v>0</v>
      </c>
      <c r="BH25" s="460"/>
      <c r="BI25" s="460"/>
      <c r="BJ25" s="460"/>
      <c r="BK25" s="460"/>
      <c r="BL25" s="460"/>
      <c r="BM25" s="460"/>
      <c r="BN25" s="460"/>
      <c r="BO25" s="460"/>
      <c r="BP25" s="460"/>
      <c r="BQ25" s="460"/>
      <c r="BR25" s="460"/>
      <c r="BS25" s="460"/>
      <c r="BT25" s="460"/>
      <c r="BU25" s="460"/>
      <c r="BV25" s="460"/>
      <c r="BW25" s="460"/>
      <c r="BX25" s="460"/>
      <c r="BY25" s="487"/>
      <c r="BZ25" s="488"/>
      <c r="CA25" s="488"/>
      <c r="CB25" s="488"/>
      <c r="CC25" s="488"/>
      <c r="CD25" s="488"/>
      <c r="CE25" s="488"/>
      <c r="CF25" s="488"/>
      <c r="CG25" s="488"/>
      <c r="CH25" s="488"/>
      <c r="CI25" s="488"/>
      <c r="CJ25" s="488"/>
      <c r="CK25" s="488"/>
      <c r="CL25" s="488"/>
      <c r="CM25" s="488"/>
      <c r="CN25" s="488"/>
      <c r="CO25" s="488"/>
      <c r="CP25" s="488"/>
      <c r="CQ25" s="488"/>
      <c r="CR25" s="488"/>
      <c r="CS25" s="488"/>
      <c r="CT25" s="488"/>
      <c r="CU25" s="488"/>
      <c r="CV25" s="488"/>
      <c r="CW25" s="489"/>
      <c r="EN25" s="37"/>
      <c r="EO25" s="37"/>
      <c r="EP25" s="37"/>
      <c r="EQ25" s="37"/>
      <c r="ER25" s="37"/>
      <c r="ES25" s="37"/>
      <c r="ET25" s="37"/>
      <c r="FP25" s="37"/>
    </row>
    <row r="26" spans="2:172" ht="24.95" customHeight="1" x14ac:dyDescent="0.15">
      <c r="B26" s="43"/>
      <c r="C26" s="43"/>
      <c r="D26" s="476" t="s">
        <v>260</v>
      </c>
      <c r="E26" s="477"/>
      <c r="F26" s="477"/>
      <c r="G26" s="477"/>
      <c r="H26" s="477"/>
      <c r="I26" s="477"/>
      <c r="J26" s="477"/>
      <c r="K26" s="477"/>
      <c r="L26" s="477"/>
      <c r="M26" s="477"/>
      <c r="N26" s="477"/>
      <c r="O26" s="478"/>
      <c r="P26" s="460">
        <f>SUM(P25:BX25)</f>
        <v>0</v>
      </c>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90"/>
      <c r="BZ26" s="491"/>
      <c r="CA26" s="491"/>
      <c r="CB26" s="491"/>
      <c r="CC26" s="491"/>
      <c r="CD26" s="491"/>
      <c r="CE26" s="491"/>
      <c r="CF26" s="491"/>
      <c r="CG26" s="491"/>
      <c r="CH26" s="491"/>
      <c r="CI26" s="491"/>
      <c r="CJ26" s="491"/>
      <c r="CK26" s="491"/>
      <c r="CL26" s="491"/>
      <c r="CM26" s="491"/>
      <c r="CN26" s="491"/>
      <c r="CO26" s="491"/>
      <c r="CP26" s="491"/>
      <c r="CQ26" s="491"/>
      <c r="CR26" s="491"/>
      <c r="CS26" s="491"/>
      <c r="CT26" s="491"/>
      <c r="CU26" s="491"/>
      <c r="CV26" s="491"/>
      <c r="CW26" s="492"/>
      <c r="EN26" s="37"/>
      <c r="EO26" s="37"/>
      <c r="EP26" s="37"/>
      <c r="EQ26" s="37"/>
      <c r="ER26" s="37"/>
      <c r="ES26" s="37"/>
      <c r="ET26" s="37"/>
      <c r="FP26" s="37"/>
    </row>
    <row r="27" spans="2:172" s="43" customFormat="1" ht="24.95" customHeight="1" x14ac:dyDescent="0.15"/>
    <row r="28" spans="2:172" s="43" customFormat="1" ht="24.95" customHeight="1" x14ac:dyDescent="0.15"/>
    <row r="29" spans="2:172" s="43" customFormat="1" ht="24.95" customHeight="1" x14ac:dyDescent="0.15"/>
    <row r="30" spans="2:172" ht="24.95" customHeight="1" x14ac:dyDescent="0.15"/>
    <row r="31" spans="2:172" ht="24.95" customHeight="1" x14ac:dyDescent="0.15"/>
    <row r="32" spans="2:17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sheetData>
  <sheetProtection sheet="1" objects="1" scenarios="1"/>
  <mergeCells count="226">
    <mergeCell ref="AV8:BB8"/>
    <mergeCell ref="AV3:BB3"/>
    <mergeCell ref="AV4:BB4"/>
    <mergeCell ref="AV5:BB5"/>
    <mergeCell ref="AV6:BB6"/>
    <mergeCell ref="AV7:BB7"/>
    <mergeCell ref="BC3:BJ3"/>
    <mergeCell ref="BK3:BV3"/>
    <mergeCell ref="BC4:BJ4"/>
    <mergeCell ref="BK4:BV4"/>
    <mergeCell ref="BC5:BJ5"/>
    <mergeCell ref="BK5:BV5"/>
    <mergeCell ref="BC6:BJ6"/>
    <mergeCell ref="BK6:BV6"/>
    <mergeCell ref="BC7:BJ7"/>
    <mergeCell ref="BK7:BV7"/>
    <mergeCell ref="BC8:BJ8"/>
    <mergeCell ref="BK8:BV8"/>
    <mergeCell ref="BW3:CC3"/>
    <mergeCell ref="CD3:CK3"/>
    <mergeCell ref="CL3:CW3"/>
    <mergeCell ref="BW4:CC4"/>
    <mergeCell ref="CD4:CK4"/>
    <mergeCell ref="BY23:CW26"/>
    <mergeCell ref="CL4:CW4"/>
    <mergeCell ref="BW7:CC7"/>
    <mergeCell ref="CD7:CK7"/>
    <mergeCell ref="CL7:CW7"/>
    <mergeCell ref="BW8:CC8"/>
    <mergeCell ref="CD8:CK8"/>
    <mergeCell ref="CL8:CW8"/>
    <mergeCell ref="BW5:CC5"/>
    <mergeCell ref="CD5:CK5"/>
    <mergeCell ref="CL5:CW5"/>
    <mergeCell ref="BW6:CC6"/>
    <mergeCell ref="CD6:CK6"/>
    <mergeCell ref="CL6:CW6"/>
    <mergeCell ref="BG25:BX25"/>
    <mergeCell ref="BK21:BQ21"/>
    <mergeCell ref="BR21:BX21"/>
    <mergeCell ref="BG18:BJ18"/>
    <mergeCell ref="BK18:BQ18"/>
    <mergeCell ref="D26:O26"/>
    <mergeCell ref="P26:BX26"/>
    <mergeCell ref="BY13:CW13"/>
    <mergeCell ref="BY11:CW12"/>
    <mergeCell ref="BY14:CW14"/>
    <mergeCell ref="BY15:CW15"/>
    <mergeCell ref="BY16:CW16"/>
    <mergeCell ref="BY17:CW17"/>
    <mergeCell ref="BY18:CW18"/>
    <mergeCell ref="BY19:CW19"/>
    <mergeCell ref="BY20:CW20"/>
    <mergeCell ref="BY21:CW21"/>
    <mergeCell ref="BY22:CW22"/>
    <mergeCell ref="BG22:BJ22"/>
    <mergeCell ref="BK22:BQ22"/>
    <mergeCell ref="BR22:BX22"/>
    <mergeCell ref="BG23:BJ24"/>
    <mergeCell ref="BK23:BQ23"/>
    <mergeCell ref="BR23:BX23"/>
    <mergeCell ref="BK24:BX24"/>
    <mergeCell ref="BG20:BJ20"/>
    <mergeCell ref="BK20:BQ20"/>
    <mergeCell ref="BR20:BX20"/>
    <mergeCell ref="BG21:BJ21"/>
    <mergeCell ref="BR18:BX18"/>
    <mergeCell ref="BG19:BJ19"/>
    <mergeCell ref="BK19:BQ19"/>
    <mergeCell ref="BR19:BX19"/>
    <mergeCell ref="BG16:BJ16"/>
    <mergeCell ref="BK16:BQ16"/>
    <mergeCell ref="BR16:BX16"/>
    <mergeCell ref="BG17:BJ17"/>
    <mergeCell ref="BK17:BQ17"/>
    <mergeCell ref="BR17:BX17"/>
    <mergeCell ref="BG14:BJ14"/>
    <mergeCell ref="BK14:BQ14"/>
    <mergeCell ref="BR14:BX14"/>
    <mergeCell ref="BG15:BJ15"/>
    <mergeCell ref="BK15:BQ15"/>
    <mergeCell ref="BR15:BX15"/>
    <mergeCell ref="AZ23:BF23"/>
    <mergeCell ref="D23:O24"/>
    <mergeCell ref="D25:O25"/>
    <mergeCell ref="P23:S24"/>
    <mergeCell ref="P25:AN25"/>
    <mergeCell ref="AO23:AR24"/>
    <mergeCell ref="AS24:BF24"/>
    <mergeCell ref="AO25:BF25"/>
    <mergeCell ref="AZ20:BF20"/>
    <mergeCell ref="AO21:AR21"/>
    <mergeCell ref="AS21:AY21"/>
    <mergeCell ref="AZ21:BF21"/>
    <mergeCell ref="AO22:AR22"/>
    <mergeCell ref="AS22:AY22"/>
    <mergeCell ref="AZ22:BF22"/>
    <mergeCell ref="AZ17:BF17"/>
    <mergeCell ref="AO18:AR18"/>
    <mergeCell ref="AS18:AY18"/>
    <mergeCell ref="AZ18:BF18"/>
    <mergeCell ref="AO19:AR19"/>
    <mergeCell ref="AS19:AY19"/>
    <mergeCell ref="AZ19:BF19"/>
    <mergeCell ref="AZ14:BF14"/>
    <mergeCell ref="AO15:AR15"/>
    <mergeCell ref="AS15:AY15"/>
    <mergeCell ref="AZ15:BF15"/>
    <mergeCell ref="AO16:AR16"/>
    <mergeCell ref="AS16:AY16"/>
    <mergeCell ref="AZ16:BF16"/>
    <mergeCell ref="T24:AN24"/>
    <mergeCell ref="AO14:AR14"/>
    <mergeCell ref="AS14:AY14"/>
    <mergeCell ref="AO17:AR17"/>
    <mergeCell ref="AS17:AY17"/>
    <mergeCell ref="AO20:AR20"/>
    <mergeCell ref="AS20:AY20"/>
    <mergeCell ref="AS23:AY23"/>
    <mergeCell ref="AA20:AG20"/>
    <mergeCell ref="AA21:AG21"/>
    <mergeCell ref="AA22:AG22"/>
    <mergeCell ref="AA23:AG23"/>
    <mergeCell ref="AH23:AN23"/>
    <mergeCell ref="AA15:AG15"/>
    <mergeCell ref="AA16:AG16"/>
    <mergeCell ref="AA17:AG17"/>
    <mergeCell ref="AA18:AG18"/>
    <mergeCell ref="AA19:AG19"/>
    <mergeCell ref="T23:Z23"/>
    <mergeCell ref="L22:O22"/>
    <mergeCell ref="P22:S22"/>
    <mergeCell ref="T14:Z14"/>
    <mergeCell ref="T15:Z15"/>
    <mergeCell ref="T16:Z16"/>
    <mergeCell ref="T17:Z17"/>
    <mergeCell ref="T18:Z18"/>
    <mergeCell ref="T19:Z19"/>
    <mergeCell ref="T20:Z20"/>
    <mergeCell ref="T21:Z21"/>
    <mergeCell ref="T22:Z22"/>
    <mergeCell ref="L20:O20"/>
    <mergeCell ref="P20:S20"/>
    <mergeCell ref="L21:O21"/>
    <mergeCell ref="P21:S21"/>
    <mergeCell ref="L18:O18"/>
    <mergeCell ref="P18:S18"/>
    <mergeCell ref="L19:O19"/>
    <mergeCell ref="P19:S19"/>
    <mergeCell ref="L16:O16"/>
    <mergeCell ref="P16:S16"/>
    <mergeCell ref="L17:O17"/>
    <mergeCell ref="P17:S17"/>
    <mergeCell ref="L14:O14"/>
    <mergeCell ref="B19:C19"/>
    <mergeCell ref="B20:C20"/>
    <mergeCell ref="B21:C21"/>
    <mergeCell ref="B22:C22"/>
    <mergeCell ref="D22:K22"/>
    <mergeCell ref="B14:C14"/>
    <mergeCell ref="B15:C15"/>
    <mergeCell ref="B16:C16"/>
    <mergeCell ref="B17:C17"/>
    <mergeCell ref="B18:C18"/>
    <mergeCell ref="D20:K20"/>
    <mergeCell ref="D21:K21"/>
    <mergeCell ref="D18:K18"/>
    <mergeCell ref="D19:K19"/>
    <mergeCell ref="D16:K16"/>
    <mergeCell ref="D17:K17"/>
    <mergeCell ref="D14:K14"/>
    <mergeCell ref="AN7:AT7"/>
    <mergeCell ref="Z3:AF3"/>
    <mergeCell ref="D5:Y5"/>
    <mergeCell ref="D3:Y3"/>
    <mergeCell ref="D4:Y4"/>
    <mergeCell ref="AG4:AM4"/>
    <mergeCell ref="AG5:AM5"/>
    <mergeCell ref="AG7:AM7"/>
    <mergeCell ref="D6:Y6"/>
    <mergeCell ref="D7:Y7"/>
    <mergeCell ref="AG6:AM6"/>
    <mergeCell ref="Z5:AF5"/>
    <mergeCell ref="Z6:AF6"/>
    <mergeCell ref="Z7:AF7"/>
    <mergeCell ref="Z4:AF4"/>
    <mergeCell ref="AG3:AM3"/>
    <mergeCell ref="AN3:AT3"/>
    <mergeCell ref="AN6:AT6"/>
    <mergeCell ref="AN4:AT4"/>
    <mergeCell ref="AN5:AT5"/>
    <mergeCell ref="AH12:AN12"/>
    <mergeCell ref="AA13:AG13"/>
    <mergeCell ref="L11:O12"/>
    <mergeCell ref="D11:K12"/>
    <mergeCell ref="L13:O13"/>
    <mergeCell ref="D13:K13"/>
    <mergeCell ref="T13:Z13"/>
    <mergeCell ref="P14:S14"/>
    <mergeCell ref="D15:K15"/>
    <mergeCell ref="L15:O15"/>
    <mergeCell ref="P15:S15"/>
    <mergeCell ref="B13:C13"/>
    <mergeCell ref="AH13:AN22"/>
    <mergeCell ref="AA14:AG14"/>
    <mergeCell ref="BG12:BJ12"/>
    <mergeCell ref="BG13:BJ13"/>
    <mergeCell ref="AO11:BF11"/>
    <mergeCell ref="BG11:BX11"/>
    <mergeCell ref="Z8:AT8"/>
    <mergeCell ref="BK12:BQ12"/>
    <mergeCell ref="BR12:BX12"/>
    <mergeCell ref="BK13:BQ13"/>
    <mergeCell ref="BR13:BX13"/>
    <mergeCell ref="AS13:AY13"/>
    <mergeCell ref="AS12:AY12"/>
    <mergeCell ref="AZ12:BF12"/>
    <mergeCell ref="AZ13:BF13"/>
    <mergeCell ref="D8:Y8"/>
    <mergeCell ref="P13:S13"/>
    <mergeCell ref="P11:AN11"/>
    <mergeCell ref="P12:S12"/>
    <mergeCell ref="AO12:AR12"/>
    <mergeCell ref="AO13:AR13"/>
    <mergeCell ref="T12:Z12"/>
    <mergeCell ref="AA12:AG12"/>
  </mergeCells>
  <phoneticPr fontId="2"/>
  <pageMargins left="0.39370078740157483" right="0" top="0.59055118110236227" bottom="0" header="0.31496062992125984" footer="0.31496062992125984"/>
  <pageSetup paperSize="9" scale="8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indexed="15"/>
  </sheetPr>
  <dimension ref="C1:BE49"/>
  <sheetViews>
    <sheetView zoomScale="75" workbookViewId="0">
      <selection activeCell="X16" sqref="X16:AD16"/>
    </sheetView>
  </sheetViews>
  <sheetFormatPr defaultColWidth="9" defaultRowHeight="13.5" x14ac:dyDescent="0.15"/>
  <cols>
    <col min="1" max="106" width="1.625" style="16" customWidth="1"/>
    <col min="107" max="16384" width="9" style="16"/>
  </cols>
  <sheetData>
    <row r="1" spans="3:49" ht="21" customHeight="1" x14ac:dyDescent="0.15"/>
    <row r="2" spans="3:49" ht="21" customHeight="1" x14ac:dyDescent="0.15">
      <c r="C2" s="17" t="s">
        <v>27</v>
      </c>
    </row>
    <row r="3" spans="3:49" ht="21" customHeight="1" x14ac:dyDescent="0.15">
      <c r="C3" s="16" t="s">
        <v>33</v>
      </c>
    </row>
    <row r="4" spans="3:49" ht="21" customHeight="1" x14ac:dyDescent="0.15">
      <c r="C4" s="16" t="s">
        <v>34</v>
      </c>
    </row>
    <row r="5" spans="3:49" ht="21" customHeight="1" x14ac:dyDescent="0.15">
      <c r="C5" s="16" t="s">
        <v>32</v>
      </c>
    </row>
    <row r="6" spans="3:49" ht="21" customHeight="1" x14ac:dyDescent="0.15">
      <c r="F6" s="494">
        <v>430000</v>
      </c>
      <c r="G6" s="495"/>
      <c r="H6" s="495"/>
      <c r="I6" s="495"/>
      <c r="J6" s="495"/>
      <c r="K6" s="495"/>
      <c r="L6" s="496" t="s">
        <v>28</v>
      </c>
      <c r="M6" s="496"/>
      <c r="N6" s="496"/>
      <c r="O6" s="496"/>
      <c r="P6" s="496"/>
      <c r="Q6" s="496"/>
      <c r="R6" s="496"/>
      <c r="S6" s="496"/>
      <c r="T6" s="496"/>
      <c r="U6" s="497"/>
      <c r="V6" s="497"/>
      <c r="W6" s="497"/>
      <c r="X6" s="497"/>
      <c r="Y6" s="497"/>
      <c r="Z6" s="497"/>
      <c r="AA6" s="497"/>
      <c r="AB6" s="497"/>
      <c r="AC6" s="497"/>
      <c r="AD6" s="497"/>
      <c r="AE6" s="497"/>
      <c r="AF6" s="497"/>
      <c r="AG6" s="497"/>
      <c r="AH6" s="497"/>
      <c r="AI6" s="497"/>
      <c r="AJ6" s="497"/>
      <c r="AK6" s="497"/>
      <c r="AL6" s="497"/>
      <c r="AM6" s="498">
        <v>535000</v>
      </c>
      <c r="AN6" s="498"/>
      <c r="AO6" s="498"/>
      <c r="AP6" s="498"/>
      <c r="AQ6" s="498"/>
      <c r="AR6" s="498"/>
      <c r="AS6" s="497" t="s">
        <v>29</v>
      </c>
      <c r="AT6" s="497"/>
      <c r="AU6" s="499"/>
    </row>
    <row r="7" spans="3:49" ht="21" customHeight="1" x14ac:dyDescent="0.15">
      <c r="U7" s="500" t="s">
        <v>185</v>
      </c>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2" t="s">
        <v>186</v>
      </c>
      <c r="AU7" s="503"/>
    </row>
    <row r="8" spans="3:49" ht="21" customHeight="1" x14ac:dyDescent="0.15">
      <c r="C8" s="16" t="s">
        <v>30</v>
      </c>
    </row>
    <row r="9" spans="3:49" ht="21" customHeight="1" x14ac:dyDescent="0.15">
      <c r="F9" s="494">
        <v>430000</v>
      </c>
      <c r="G9" s="495"/>
      <c r="H9" s="495"/>
      <c r="I9" s="495"/>
      <c r="J9" s="495"/>
      <c r="K9" s="495"/>
      <c r="L9" s="496" t="s">
        <v>28</v>
      </c>
      <c r="M9" s="496"/>
      <c r="N9" s="496"/>
      <c r="O9" s="496"/>
      <c r="P9" s="496"/>
      <c r="Q9" s="496"/>
      <c r="R9" s="496"/>
      <c r="S9" s="496"/>
      <c r="T9" s="496"/>
      <c r="U9" s="497"/>
      <c r="V9" s="497"/>
      <c r="W9" s="497"/>
      <c r="X9" s="497"/>
      <c r="Y9" s="497"/>
      <c r="Z9" s="497"/>
      <c r="AA9" s="497"/>
      <c r="AB9" s="497"/>
      <c r="AC9" s="497"/>
      <c r="AD9" s="497"/>
      <c r="AE9" s="497"/>
      <c r="AF9" s="497"/>
      <c r="AG9" s="497"/>
      <c r="AH9" s="497"/>
      <c r="AI9" s="497"/>
      <c r="AJ9" s="497"/>
      <c r="AK9" s="497"/>
      <c r="AL9" s="497"/>
      <c r="AM9" s="498">
        <v>290000</v>
      </c>
      <c r="AN9" s="498"/>
      <c r="AO9" s="498"/>
      <c r="AP9" s="498"/>
      <c r="AQ9" s="498"/>
      <c r="AR9" s="498"/>
      <c r="AS9" s="497" t="s">
        <v>29</v>
      </c>
      <c r="AT9" s="497"/>
      <c r="AU9" s="499"/>
    </row>
    <row r="10" spans="3:49" ht="21" customHeight="1" x14ac:dyDescent="0.15">
      <c r="U10" s="500" t="s">
        <v>185</v>
      </c>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2" t="s">
        <v>186</v>
      </c>
      <c r="AU10" s="503"/>
    </row>
    <row r="11" spans="3:49" ht="21" customHeight="1" x14ac:dyDescent="0.15">
      <c r="C11" s="16" t="s">
        <v>31</v>
      </c>
    </row>
    <row r="12" spans="3:49" ht="21" customHeight="1" x14ac:dyDescent="0.15">
      <c r="F12" s="494">
        <v>430000</v>
      </c>
      <c r="G12" s="495"/>
      <c r="H12" s="495"/>
      <c r="I12" s="495"/>
      <c r="J12" s="495"/>
      <c r="K12" s="495"/>
      <c r="L12" s="496" t="s">
        <v>35</v>
      </c>
      <c r="M12" s="496"/>
      <c r="N12" s="504"/>
      <c r="Q12" s="558" t="s">
        <v>187</v>
      </c>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row>
    <row r="13" spans="3:49" ht="21" customHeight="1" x14ac:dyDescent="0.15">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row>
    <row r="14" spans="3:49" ht="21" customHeight="1" x14ac:dyDescent="0.15">
      <c r="C14" s="18" t="s">
        <v>36</v>
      </c>
      <c r="Q14" s="555" t="s">
        <v>188</v>
      </c>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494">
        <f>COUNTIF(入力!AL14:AM23,2)+COUNTIF(入力!AL14:AM23,3)</f>
        <v>0</v>
      </c>
      <c r="AP14" s="495"/>
      <c r="AQ14" s="495"/>
      <c r="AR14" s="495"/>
      <c r="AS14" s="495"/>
      <c r="AT14" s="495"/>
      <c r="AU14" s="556" t="s">
        <v>189</v>
      </c>
      <c r="AV14" s="557"/>
      <c r="AW14" s="19"/>
    </row>
    <row r="15" spans="3:49" ht="21" customHeight="1" x14ac:dyDescent="0.15">
      <c r="C15" s="16" t="s">
        <v>231</v>
      </c>
    </row>
    <row r="16" spans="3:49" ht="21" customHeight="1" x14ac:dyDescent="0.1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6" t="s">
        <v>102</v>
      </c>
      <c r="AO16" s="507"/>
      <c r="AP16" s="507"/>
      <c r="AQ16" s="507"/>
      <c r="AR16" s="507"/>
      <c r="AS16" s="507"/>
      <c r="AT16" s="507"/>
      <c r="AU16" s="508"/>
    </row>
    <row r="17" spans="5:57" ht="21" customHeight="1" x14ac:dyDescent="0.15">
      <c r="E17" s="505" t="s">
        <v>110</v>
      </c>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9">
        <f>SUM(入力!AU4)-SUM(所得計算!AH36)</f>
        <v>0</v>
      </c>
      <c r="AO17" s="510"/>
      <c r="AP17" s="510"/>
      <c r="AQ17" s="510"/>
      <c r="AR17" s="510"/>
      <c r="AS17" s="510"/>
      <c r="AT17" s="510"/>
      <c r="AU17" s="511"/>
    </row>
    <row r="18" spans="5:57" ht="21" customHeight="1" x14ac:dyDescent="0.15">
      <c r="E18" s="512" t="s">
        <v>39</v>
      </c>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09">
        <f>IF(SUM(入力!$AU$3,入力!$GD$24)=0,0,SUM(入力!$AU$3,入力!$GD$24))</f>
        <v>0</v>
      </c>
      <c r="AO18" s="510"/>
      <c r="AP18" s="510"/>
      <c r="AQ18" s="510"/>
      <c r="AR18" s="510"/>
      <c r="AS18" s="510"/>
      <c r="AT18" s="510"/>
      <c r="AU18" s="511"/>
    </row>
    <row r="19" spans="5:57" ht="21" customHeight="1" x14ac:dyDescent="0.15">
      <c r="E19" s="505" t="s">
        <v>40</v>
      </c>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9" t="str">
        <f>IF(SUM(AN18)=0,"",VLOOKUP(SUM(AN18),$E$25:$AM$34,29,FALSE))</f>
        <v/>
      </c>
      <c r="AO19" s="510"/>
      <c r="AP19" s="510"/>
      <c r="AQ19" s="510"/>
      <c r="AR19" s="510"/>
      <c r="AS19" s="510"/>
      <c r="AT19" s="510"/>
      <c r="AU19" s="511"/>
    </row>
    <row r="20" spans="5:57" ht="21" customHeight="1" x14ac:dyDescent="0.15">
      <c r="E20" s="16" t="s">
        <v>41</v>
      </c>
    </row>
    <row r="21" spans="5:57" ht="21" customHeight="1" x14ac:dyDescent="0.15">
      <c r="E21" s="529" t="s">
        <v>37</v>
      </c>
      <c r="F21" s="530"/>
      <c r="G21" s="530"/>
      <c r="H21" s="530"/>
      <c r="I21" s="530"/>
      <c r="J21" s="530"/>
      <c r="K21" s="531"/>
      <c r="L21" s="535" t="s">
        <v>25</v>
      </c>
      <c r="M21" s="536"/>
      <c r="N21" s="536"/>
      <c r="O21" s="536"/>
      <c r="P21" s="536"/>
      <c r="Q21" s="536"/>
      <c r="R21" s="537"/>
      <c r="S21" s="535" t="s">
        <v>24</v>
      </c>
      <c r="T21" s="536"/>
      <c r="U21" s="536"/>
      <c r="V21" s="536"/>
      <c r="W21" s="536"/>
      <c r="X21" s="536"/>
      <c r="Y21" s="537"/>
      <c r="Z21" s="535" t="s">
        <v>23</v>
      </c>
      <c r="AA21" s="536"/>
      <c r="AB21" s="536"/>
      <c r="AC21" s="536"/>
      <c r="AD21" s="536"/>
      <c r="AE21" s="536"/>
      <c r="AF21" s="537"/>
      <c r="AG21" s="255" t="s">
        <v>91</v>
      </c>
      <c r="AH21" s="255"/>
      <c r="AI21" s="255"/>
      <c r="AJ21" s="255"/>
      <c r="AK21" s="255"/>
      <c r="AL21" s="255"/>
      <c r="AM21" s="255"/>
    </row>
    <row r="22" spans="5:57" ht="21" customHeight="1" x14ac:dyDescent="0.15">
      <c r="E22" s="532"/>
      <c r="F22" s="533"/>
      <c r="G22" s="533"/>
      <c r="H22" s="533"/>
      <c r="I22" s="533"/>
      <c r="J22" s="533"/>
      <c r="K22" s="534"/>
      <c r="L22" s="513"/>
      <c r="M22" s="514"/>
      <c r="N22" s="514"/>
      <c r="O22" s="514"/>
      <c r="P22" s="514"/>
      <c r="Q22" s="514"/>
      <c r="R22" s="515"/>
      <c r="S22" s="519" t="s">
        <v>38</v>
      </c>
      <c r="T22" s="520"/>
      <c r="U22" s="520"/>
      <c r="V22" s="520"/>
      <c r="W22" s="520"/>
      <c r="X22" s="520"/>
      <c r="Y22" s="521"/>
      <c r="Z22" s="513"/>
      <c r="AA22" s="514"/>
      <c r="AB22" s="514"/>
      <c r="AC22" s="514"/>
      <c r="AD22" s="514"/>
      <c r="AE22" s="514"/>
      <c r="AF22" s="515"/>
      <c r="AG22" s="255"/>
      <c r="AH22" s="255"/>
      <c r="AI22" s="255"/>
      <c r="AJ22" s="255"/>
      <c r="AK22" s="255"/>
      <c r="AL22" s="255"/>
      <c r="AM22" s="255"/>
    </row>
    <row r="23" spans="5:57" ht="21" customHeight="1" x14ac:dyDescent="0.15">
      <c r="E23" s="532"/>
      <c r="F23" s="533"/>
      <c r="G23" s="533"/>
      <c r="H23" s="533"/>
      <c r="I23" s="533"/>
      <c r="J23" s="533"/>
      <c r="K23" s="534"/>
      <c r="L23" s="513"/>
      <c r="M23" s="514"/>
      <c r="N23" s="514"/>
      <c r="O23" s="514"/>
      <c r="P23" s="514"/>
      <c r="Q23" s="514"/>
      <c r="R23" s="515"/>
      <c r="S23" s="519"/>
      <c r="T23" s="520"/>
      <c r="U23" s="520"/>
      <c r="V23" s="520"/>
      <c r="W23" s="520"/>
      <c r="X23" s="520"/>
      <c r="Y23" s="521"/>
      <c r="Z23" s="513"/>
      <c r="AA23" s="514"/>
      <c r="AB23" s="514"/>
      <c r="AC23" s="514"/>
      <c r="AD23" s="514"/>
      <c r="AE23" s="514"/>
      <c r="AF23" s="515"/>
      <c r="AG23" s="255"/>
      <c r="AH23" s="255"/>
      <c r="AI23" s="255"/>
      <c r="AJ23" s="255"/>
      <c r="AK23" s="255"/>
      <c r="AL23" s="255"/>
      <c r="AM23" s="255"/>
    </row>
    <row r="24" spans="5:57" ht="21" customHeight="1" x14ac:dyDescent="0.15">
      <c r="E24" s="532"/>
      <c r="F24" s="533"/>
      <c r="G24" s="533"/>
      <c r="H24" s="533"/>
      <c r="I24" s="533"/>
      <c r="J24" s="533"/>
      <c r="K24" s="534"/>
      <c r="L24" s="516"/>
      <c r="M24" s="517"/>
      <c r="N24" s="517"/>
      <c r="O24" s="517"/>
      <c r="P24" s="517"/>
      <c r="Q24" s="517"/>
      <c r="R24" s="518"/>
      <c r="S24" s="522"/>
      <c r="T24" s="523"/>
      <c r="U24" s="523"/>
      <c r="V24" s="523"/>
      <c r="W24" s="523"/>
      <c r="X24" s="523"/>
      <c r="Y24" s="524"/>
      <c r="Z24" s="516"/>
      <c r="AA24" s="517"/>
      <c r="AB24" s="517"/>
      <c r="AC24" s="517"/>
      <c r="AD24" s="517"/>
      <c r="AE24" s="517"/>
      <c r="AF24" s="518"/>
      <c r="AG24" s="255"/>
      <c r="AH24" s="255"/>
      <c r="AI24" s="255"/>
      <c r="AJ24" s="255"/>
      <c r="AK24" s="255"/>
      <c r="AL24" s="255"/>
      <c r="AM24" s="255"/>
    </row>
    <row r="25" spans="5:57" ht="21" customHeight="1" x14ac:dyDescent="0.15">
      <c r="E25" s="525">
        <v>1</v>
      </c>
      <c r="F25" s="525"/>
      <c r="G25" s="525"/>
      <c r="H25" s="525"/>
      <c r="I25" s="525"/>
      <c r="J25" s="525"/>
      <c r="K25" s="525"/>
      <c r="L25" s="526">
        <f>$F$6+$E25*$AM$6+100000*MAX(0,(AO14-1))</f>
        <v>965000</v>
      </c>
      <c r="M25" s="527"/>
      <c r="N25" s="527"/>
      <c r="O25" s="527"/>
      <c r="P25" s="527"/>
      <c r="Q25" s="527"/>
      <c r="R25" s="528"/>
      <c r="S25" s="526">
        <f>$F$9+$E25*$AM$9+100000*MAX(0,(AO14-1))</f>
        <v>720000</v>
      </c>
      <c r="T25" s="527"/>
      <c r="U25" s="527"/>
      <c r="V25" s="527"/>
      <c r="W25" s="527"/>
      <c r="X25" s="527"/>
      <c r="Y25" s="528"/>
      <c r="Z25" s="526">
        <f t="shared" ref="Z25:Z34" si="0">SUM($F$12)</f>
        <v>430000</v>
      </c>
      <c r="AA25" s="527"/>
      <c r="AB25" s="527"/>
      <c r="AC25" s="527"/>
      <c r="AD25" s="527"/>
      <c r="AE25" s="527"/>
      <c r="AF25" s="528"/>
      <c r="AG25" s="538" t="str">
        <f t="shared" ref="AG25:AG34" si="1">IF($AN$18=$E25,IF($AN$17&gt;$L25,"",IF($AN$17&lt;=$Z25,$Z$21,IF($AN$17&lt;=$S25,$S$21,IF($AN$17&lt;=$L25,$L$21,"")))),"")</f>
        <v/>
      </c>
      <c r="AH25" s="539"/>
      <c r="AI25" s="539"/>
      <c r="AJ25" s="539"/>
      <c r="AK25" s="539"/>
      <c r="AL25" s="539"/>
      <c r="AM25" s="540"/>
    </row>
    <row r="26" spans="5:57" ht="21" customHeight="1" x14ac:dyDescent="0.15">
      <c r="E26" s="525">
        <v>2</v>
      </c>
      <c r="F26" s="525"/>
      <c r="G26" s="525"/>
      <c r="H26" s="525"/>
      <c r="I26" s="525"/>
      <c r="J26" s="525"/>
      <c r="K26" s="525"/>
      <c r="L26" s="526">
        <f>$F$6+$E26*$AM$6+100000*MAX(0,(AO14-1))</f>
        <v>1500000</v>
      </c>
      <c r="M26" s="527"/>
      <c r="N26" s="527"/>
      <c r="O26" s="527"/>
      <c r="P26" s="527"/>
      <c r="Q26" s="527"/>
      <c r="R26" s="528"/>
      <c r="S26" s="526">
        <f>$F$9+$E26*$AM$9+100000*MAX(0,(AO14-1))</f>
        <v>1010000</v>
      </c>
      <c r="T26" s="527"/>
      <c r="U26" s="527"/>
      <c r="V26" s="527"/>
      <c r="W26" s="527"/>
      <c r="X26" s="527"/>
      <c r="Y26" s="528"/>
      <c r="Z26" s="526">
        <f t="shared" si="0"/>
        <v>430000</v>
      </c>
      <c r="AA26" s="527"/>
      <c r="AB26" s="527"/>
      <c r="AC26" s="527"/>
      <c r="AD26" s="527"/>
      <c r="AE26" s="527"/>
      <c r="AF26" s="528"/>
      <c r="AG26" s="538" t="str">
        <f t="shared" si="1"/>
        <v/>
      </c>
      <c r="AH26" s="539"/>
      <c r="AI26" s="539"/>
      <c r="AJ26" s="539"/>
      <c r="AK26" s="539"/>
      <c r="AL26" s="539"/>
      <c r="AM26" s="540"/>
    </row>
    <row r="27" spans="5:57" ht="21" customHeight="1" x14ac:dyDescent="0.15">
      <c r="E27" s="525">
        <v>3</v>
      </c>
      <c r="F27" s="525"/>
      <c r="G27" s="525"/>
      <c r="H27" s="525"/>
      <c r="I27" s="525"/>
      <c r="J27" s="525"/>
      <c r="K27" s="525"/>
      <c r="L27" s="526">
        <f>$F$6+$E27*$AM$6+100000*MAX(0,(AO14-1))</f>
        <v>2035000</v>
      </c>
      <c r="M27" s="527"/>
      <c r="N27" s="527"/>
      <c r="O27" s="527"/>
      <c r="P27" s="527"/>
      <c r="Q27" s="527"/>
      <c r="R27" s="528"/>
      <c r="S27" s="526">
        <f>$F$9+$E27*$AM$9+100000*MAX(0,(AO14-1))</f>
        <v>1300000</v>
      </c>
      <c r="T27" s="527"/>
      <c r="U27" s="527"/>
      <c r="V27" s="527"/>
      <c r="W27" s="527"/>
      <c r="X27" s="527"/>
      <c r="Y27" s="528"/>
      <c r="Z27" s="526">
        <f t="shared" si="0"/>
        <v>430000</v>
      </c>
      <c r="AA27" s="527"/>
      <c r="AB27" s="527"/>
      <c r="AC27" s="527"/>
      <c r="AD27" s="527"/>
      <c r="AE27" s="527"/>
      <c r="AF27" s="528"/>
      <c r="AG27" s="538" t="str">
        <f t="shared" si="1"/>
        <v/>
      </c>
      <c r="AH27" s="539"/>
      <c r="AI27" s="539"/>
      <c r="AJ27" s="539"/>
      <c r="AK27" s="539"/>
      <c r="AL27" s="539"/>
      <c r="AM27" s="540"/>
    </row>
    <row r="28" spans="5:57" ht="21" customHeight="1" x14ac:dyDescent="0.15">
      <c r="E28" s="525">
        <v>4</v>
      </c>
      <c r="F28" s="525"/>
      <c r="G28" s="525"/>
      <c r="H28" s="525"/>
      <c r="I28" s="525"/>
      <c r="J28" s="525"/>
      <c r="K28" s="525"/>
      <c r="L28" s="526">
        <f>$F$6+$E28*$AM$6+100000*MAX(0,(AO14-1))</f>
        <v>2570000</v>
      </c>
      <c r="M28" s="527"/>
      <c r="N28" s="527"/>
      <c r="O28" s="527"/>
      <c r="P28" s="527"/>
      <c r="Q28" s="527"/>
      <c r="R28" s="528"/>
      <c r="S28" s="526">
        <f>$F$9+$E28*$AM$9+100000*MAX(0,(AO14-1))</f>
        <v>1590000</v>
      </c>
      <c r="T28" s="527"/>
      <c r="U28" s="527"/>
      <c r="V28" s="527"/>
      <c r="W28" s="527"/>
      <c r="X28" s="527"/>
      <c r="Y28" s="528"/>
      <c r="Z28" s="526">
        <f t="shared" si="0"/>
        <v>430000</v>
      </c>
      <c r="AA28" s="527"/>
      <c r="AB28" s="527"/>
      <c r="AC28" s="527"/>
      <c r="AD28" s="527"/>
      <c r="AE28" s="527"/>
      <c r="AF28" s="528"/>
      <c r="AG28" s="538" t="str">
        <f t="shared" si="1"/>
        <v/>
      </c>
      <c r="AH28" s="539"/>
      <c r="AI28" s="539"/>
      <c r="AJ28" s="539"/>
      <c r="AK28" s="539"/>
      <c r="AL28" s="539"/>
      <c r="AM28" s="540"/>
    </row>
    <row r="29" spans="5:57" ht="21" customHeight="1" x14ac:dyDescent="0.15">
      <c r="E29" s="525">
        <v>5</v>
      </c>
      <c r="F29" s="525"/>
      <c r="G29" s="525"/>
      <c r="H29" s="525"/>
      <c r="I29" s="525"/>
      <c r="J29" s="525"/>
      <c r="K29" s="525"/>
      <c r="L29" s="526">
        <f>$F$6+$E29*$AM$6+100000*MAX(0,(AO14-1))</f>
        <v>3105000</v>
      </c>
      <c r="M29" s="527"/>
      <c r="N29" s="527"/>
      <c r="O29" s="527"/>
      <c r="P29" s="527"/>
      <c r="Q29" s="527"/>
      <c r="R29" s="528"/>
      <c r="S29" s="526">
        <f>$F$9+$E29*$AM$9+100000*MAX(0,(AO14-1))</f>
        <v>1880000</v>
      </c>
      <c r="T29" s="527"/>
      <c r="U29" s="527"/>
      <c r="V29" s="527"/>
      <c r="W29" s="527"/>
      <c r="X29" s="527"/>
      <c r="Y29" s="528"/>
      <c r="Z29" s="526">
        <f t="shared" si="0"/>
        <v>430000</v>
      </c>
      <c r="AA29" s="527"/>
      <c r="AB29" s="527"/>
      <c r="AC29" s="527"/>
      <c r="AD29" s="527"/>
      <c r="AE29" s="527"/>
      <c r="AF29" s="528"/>
      <c r="AG29" s="538" t="str">
        <f t="shared" si="1"/>
        <v/>
      </c>
      <c r="AH29" s="539"/>
      <c r="AI29" s="539"/>
      <c r="AJ29" s="539"/>
      <c r="AK29" s="539"/>
      <c r="AL29" s="539"/>
      <c r="AM29" s="540"/>
      <c r="BE29" s="20"/>
    </row>
    <row r="30" spans="5:57" ht="21" customHeight="1" x14ac:dyDescent="0.15">
      <c r="E30" s="525">
        <v>6</v>
      </c>
      <c r="F30" s="525"/>
      <c r="G30" s="525"/>
      <c r="H30" s="525"/>
      <c r="I30" s="525"/>
      <c r="J30" s="525"/>
      <c r="K30" s="525"/>
      <c r="L30" s="526">
        <f>$F$6+$E30*$AM$6+100000*MAX(0,(AO14-1))</f>
        <v>3640000</v>
      </c>
      <c r="M30" s="527"/>
      <c r="N30" s="527"/>
      <c r="O30" s="527"/>
      <c r="P30" s="527"/>
      <c r="Q30" s="527"/>
      <c r="R30" s="528"/>
      <c r="S30" s="526">
        <f>$F$9+$E30*$AM$9+100000*MAX(0,(AO14-1))</f>
        <v>2170000</v>
      </c>
      <c r="T30" s="527"/>
      <c r="U30" s="527"/>
      <c r="V30" s="527"/>
      <c r="W30" s="527"/>
      <c r="X30" s="527"/>
      <c r="Y30" s="528"/>
      <c r="Z30" s="526">
        <f t="shared" si="0"/>
        <v>430000</v>
      </c>
      <c r="AA30" s="527"/>
      <c r="AB30" s="527"/>
      <c r="AC30" s="527"/>
      <c r="AD30" s="527"/>
      <c r="AE30" s="527"/>
      <c r="AF30" s="528"/>
      <c r="AG30" s="538" t="str">
        <f t="shared" si="1"/>
        <v/>
      </c>
      <c r="AH30" s="539"/>
      <c r="AI30" s="539"/>
      <c r="AJ30" s="539"/>
      <c r="AK30" s="539"/>
      <c r="AL30" s="539"/>
      <c r="AM30" s="540"/>
      <c r="BE30" s="20"/>
    </row>
    <row r="31" spans="5:57" ht="21" customHeight="1" x14ac:dyDescent="0.15">
      <c r="E31" s="525">
        <v>7</v>
      </c>
      <c r="F31" s="525"/>
      <c r="G31" s="525"/>
      <c r="H31" s="525"/>
      <c r="I31" s="525"/>
      <c r="J31" s="525"/>
      <c r="K31" s="525"/>
      <c r="L31" s="526">
        <f>$F$6+$E31*$AM$6+100000*MAX(0,(AO14-1))</f>
        <v>4175000</v>
      </c>
      <c r="M31" s="527"/>
      <c r="N31" s="527"/>
      <c r="O31" s="527"/>
      <c r="P31" s="527"/>
      <c r="Q31" s="527"/>
      <c r="R31" s="528"/>
      <c r="S31" s="526">
        <f>$F$9+$E31*$AM$9+100000*MAX(0,(AO14-1))</f>
        <v>2460000</v>
      </c>
      <c r="T31" s="527"/>
      <c r="U31" s="527"/>
      <c r="V31" s="527"/>
      <c r="W31" s="527"/>
      <c r="X31" s="527"/>
      <c r="Y31" s="528"/>
      <c r="Z31" s="526">
        <f t="shared" si="0"/>
        <v>430000</v>
      </c>
      <c r="AA31" s="527"/>
      <c r="AB31" s="527"/>
      <c r="AC31" s="527"/>
      <c r="AD31" s="527"/>
      <c r="AE31" s="527"/>
      <c r="AF31" s="528"/>
      <c r="AG31" s="538" t="str">
        <f t="shared" si="1"/>
        <v/>
      </c>
      <c r="AH31" s="539"/>
      <c r="AI31" s="539"/>
      <c r="AJ31" s="539"/>
      <c r="AK31" s="539"/>
      <c r="AL31" s="539"/>
      <c r="AM31" s="540"/>
      <c r="BE31" s="20"/>
    </row>
    <row r="32" spans="5:57" ht="21" customHeight="1" x14ac:dyDescent="0.15">
      <c r="E32" s="525">
        <v>8</v>
      </c>
      <c r="F32" s="525"/>
      <c r="G32" s="525"/>
      <c r="H32" s="525"/>
      <c r="I32" s="525"/>
      <c r="J32" s="525"/>
      <c r="K32" s="525"/>
      <c r="L32" s="526">
        <f>$F$6+$E32*$AM$6+100000*MAX(0,(AO14-1))</f>
        <v>4710000</v>
      </c>
      <c r="M32" s="527"/>
      <c r="N32" s="527"/>
      <c r="O32" s="527"/>
      <c r="P32" s="527"/>
      <c r="Q32" s="527"/>
      <c r="R32" s="528"/>
      <c r="S32" s="526">
        <f>$F$9+$E32*$AM$9+100000*MAX(0,(AO14-1))</f>
        <v>2750000</v>
      </c>
      <c r="T32" s="527"/>
      <c r="U32" s="527"/>
      <c r="V32" s="527"/>
      <c r="W32" s="527"/>
      <c r="X32" s="527"/>
      <c r="Y32" s="528"/>
      <c r="Z32" s="526">
        <f t="shared" si="0"/>
        <v>430000</v>
      </c>
      <c r="AA32" s="527"/>
      <c r="AB32" s="527"/>
      <c r="AC32" s="527"/>
      <c r="AD32" s="527"/>
      <c r="AE32" s="527"/>
      <c r="AF32" s="528"/>
      <c r="AG32" s="538" t="str">
        <f t="shared" si="1"/>
        <v/>
      </c>
      <c r="AH32" s="539"/>
      <c r="AI32" s="539"/>
      <c r="AJ32" s="539"/>
      <c r="AK32" s="539"/>
      <c r="AL32" s="539"/>
      <c r="AM32" s="540"/>
      <c r="BE32" s="20"/>
    </row>
    <row r="33" spans="5:57" ht="21" customHeight="1" x14ac:dyDescent="0.15">
      <c r="E33" s="525">
        <v>9</v>
      </c>
      <c r="F33" s="525"/>
      <c r="G33" s="525"/>
      <c r="H33" s="525"/>
      <c r="I33" s="525"/>
      <c r="J33" s="525"/>
      <c r="K33" s="525"/>
      <c r="L33" s="526">
        <f>$F$6+$E33*$AM$6+100000*MAX(0,(AO14-1))</f>
        <v>5245000</v>
      </c>
      <c r="M33" s="527"/>
      <c r="N33" s="527"/>
      <c r="O33" s="527"/>
      <c r="P33" s="527"/>
      <c r="Q33" s="527"/>
      <c r="R33" s="528"/>
      <c r="S33" s="526">
        <f>$F$9+$E33*$AM$9+100000*MAX(0,(AO14-1))</f>
        <v>3040000</v>
      </c>
      <c r="T33" s="527"/>
      <c r="U33" s="527"/>
      <c r="V33" s="527"/>
      <c r="W33" s="527"/>
      <c r="X33" s="527"/>
      <c r="Y33" s="528"/>
      <c r="Z33" s="526">
        <f t="shared" si="0"/>
        <v>430000</v>
      </c>
      <c r="AA33" s="527"/>
      <c r="AB33" s="527"/>
      <c r="AC33" s="527"/>
      <c r="AD33" s="527"/>
      <c r="AE33" s="527"/>
      <c r="AF33" s="528"/>
      <c r="AG33" s="538" t="str">
        <f t="shared" si="1"/>
        <v/>
      </c>
      <c r="AH33" s="539"/>
      <c r="AI33" s="539"/>
      <c r="AJ33" s="539"/>
      <c r="AK33" s="539"/>
      <c r="AL33" s="539"/>
      <c r="AM33" s="540"/>
      <c r="BE33" s="20"/>
    </row>
    <row r="34" spans="5:57" ht="21" customHeight="1" x14ac:dyDescent="0.15">
      <c r="E34" s="525">
        <v>10</v>
      </c>
      <c r="F34" s="525"/>
      <c r="G34" s="525"/>
      <c r="H34" s="525"/>
      <c r="I34" s="525"/>
      <c r="J34" s="525"/>
      <c r="K34" s="525"/>
      <c r="L34" s="526">
        <f>$F$6+$E34*$AM$6+100000*MAX(0,(AO14-1))</f>
        <v>5780000</v>
      </c>
      <c r="M34" s="527"/>
      <c r="N34" s="527"/>
      <c r="O34" s="527"/>
      <c r="P34" s="527"/>
      <c r="Q34" s="527"/>
      <c r="R34" s="528"/>
      <c r="S34" s="526">
        <f>$F$9+$E34*$AM$9+100000*MAX(0,(AO14-1))</f>
        <v>3330000</v>
      </c>
      <c r="T34" s="527"/>
      <c r="U34" s="527"/>
      <c r="V34" s="527"/>
      <c r="W34" s="527"/>
      <c r="X34" s="527"/>
      <c r="Y34" s="528"/>
      <c r="Z34" s="526">
        <f t="shared" si="0"/>
        <v>430000</v>
      </c>
      <c r="AA34" s="527"/>
      <c r="AB34" s="527"/>
      <c r="AC34" s="527"/>
      <c r="AD34" s="527"/>
      <c r="AE34" s="527"/>
      <c r="AF34" s="528"/>
      <c r="AG34" s="538" t="str">
        <f t="shared" si="1"/>
        <v/>
      </c>
      <c r="AH34" s="539"/>
      <c r="AI34" s="539"/>
      <c r="AJ34" s="539"/>
      <c r="AK34" s="539"/>
      <c r="AL34" s="539"/>
      <c r="AM34" s="540"/>
      <c r="BE34" s="20"/>
    </row>
    <row r="35" spans="5:57" ht="21" customHeight="1" x14ac:dyDescent="0.15">
      <c r="E35" s="547" t="s">
        <v>42</v>
      </c>
      <c r="F35" s="548"/>
      <c r="G35" s="548"/>
      <c r="H35" s="548"/>
      <c r="I35" s="548"/>
      <c r="J35" s="548"/>
      <c r="K35" s="549"/>
      <c r="L35" s="553">
        <f>SUM($AM$6)</f>
        <v>535000</v>
      </c>
      <c r="M35" s="553"/>
      <c r="N35" s="553"/>
      <c r="O35" s="553"/>
      <c r="P35" s="553"/>
      <c r="Q35" s="553"/>
      <c r="R35" s="553"/>
      <c r="S35" s="553">
        <f>SUM($AM$9)</f>
        <v>290000</v>
      </c>
      <c r="T35" s="553"/>
      <c r="U35" s="553"/>
      <c r="V35" s="553"/>
      <c r="W35" s="553"/>
      <c r="X35" s="553"/>
      <c r="Y35" s="553"/>
      <c r="Z35" s="554" t="s">
        <v>43</v>
      </c>
      <c r="AA35" s="554"/>
      <c r="AB35" s="554"/>
      <c r="AC35" s="554"/>
      <c r="AD35" s="554"/>
      <c r="AE35" s="554"/>
      <c r="AF35" s="554"/>
      <c r="AG35" s="541" t="s">
        <v>44</v>
      </c>
      <c r="AH35" s="542"/>
      <c r="AI35" s="542"/>
      <c r="AJ35" s="542"/>
      <c r="AK35" s="542"/>
      <c r="AL35" s="542"/>
      <c r="AM35" s="543"/>
    </row>
    <row r="36" spans="5:57" ht="21" customHeight="1" x14ac:dyDescent="0.15">
      <c r="E36" s="550"/>
      <c r="F36" s="551"/>
      <c r="G36" s="551"/>
      <c r="H36" s="551"/>
      <c r="I36" s="551"/>
      <c r="J36" s="551"/>
      <c r="K36" s="552"/>
      <c r="L36" s="553"/>
      <c r="M36" s="553"/>
      <c r="N36" s="553"/>
      <c r="O36" s="553"/>
      <c r="P36" s="553"/>
      <c r="Q36" s="553"/>
      <c r="R36" s="553"/>
      <c r="S36" s="553"/>
      <c r="T36" s="553"/>
      <c r="U36" s="553"/>
      <c r="V36" s="553"/>
      <c r="W36" s="553"/>
      <c r="X36" s="553"/>
      <c r="Y36" s="553"/>
      <c r="Z36" s="554"/>
      <c r="AA36" s="554"/>
      <c r="AB36" s="554"/>
      <c r="AC36" s="554"/>
      <c r="AD36" s="554"/>
      <c r="AE36" s="554"/>
      <c r="AF36" s="554"/>
      <c r="AG36" s="544"/>
      <c r="AH36" s="545"/>
      <c r="AI36" s="545"/>
      <c r="AJ36" s="545"/>
      <c r="AK36" s="545"/>
      <c r="AL36" s="545"/>
      <c r="AM36" s="546"/>
    </row>
    <row r="37" spans="5:57" ht="21" customHeight="1" x14ac:dyDescent="0.15"/>
    <row r="38" spans="5:57" ht="21" customHeight="1" x14ac:dyDescent="0.15"/>
    <row r="39" spans="5:57" ht="21" customHeight="1" x14ac:dyDescent="0.15"/>
    <row r="40" spans="5:57" ht="21" customHeight="1" x14ac:dyDescent="0.15"/>
    <row r="41" spans="5:57" ht="21" customHeight="1" x14ac:dyDescent="0.15"/>
    <row r="42" spans="5:57" ht="21" customHeight="1" x14ac:dyDescent="0.15"/>
    <row r="43" spans="5:57" ht="21" customHeight="1" x14ac:dyDescent="0.15"/>
    <row r="44" spans="5:57" ht="21" customHeight="1" x14ac:dyDescent="0.15"/>
    <row r="45" spans="5:57" ht="21" customHeight="1" x14ac:dyDescent="0.15"/>
    <row r="46" spans="5:57" ht="21" customHeight="1" x14ac:dyDescent="0.15"/>
    <row r="47" spans="5:57" ht="21" customHeight="1" x14ac:dyDescent="0.15"/>
    <row r="48" spans="5:57" ht="21" customHeight="1" x14ac:dyDescent="0.15"/>
    <row r="49" ht="21" customHeight="1" x14ac:dyDescent="0.15"/>
  </sheetData>
  <sheetProtection sheet="1" objects="1" scenarios="1"/>
  <mergeCells count="89">
    <mergeCell ref="U10:AS10"/>
    <mergeCell ref="AT10:AU10"/>
    <mergeCell ref="Q14:AN14"/>
    <mergeCell ref="AO14:AT14"/>
    <mergeCell ref="AU14:AV14"/>
    <mergeCell ref="Q12:AW13"/>
    <mergeCell ref="AG35:AM36"/>
    <mergeCell ref="L9:AL9"/>
    <mergeCell ref="E35:K36"/>
    <mergeCell ref="L35:R36"/>
    <mergeCell ref="S35:Y36"/>
    <mergeCell ref="Z35:AF36"/>
    <mergeCell ref="AG33:AM33"/>
    <mergeCell ref="E34:K34"/>
    <mergeCell ref="L34:R34"/>
    <mergeCell ref="S34:Y34"/>
    <mergeCell ref="Z34:AF34"/>
    <mergeCell ref="AG34:AM34"/>
    <mergeCell ref="E33:K33"/>
    <mergeCell ref="L33:R33"/>
    <mergeCell ref="S33:Y33"/>
    <mergeCell ref="Z33:AF33"/>
    <mergeCell ref="AG31:AM31"/>
    <mergeCell ref="E32:K32"/>
    <mergeCell ref="L32:R32"/>
    <mergeCell ref="S32:Y32"/>
    <mergeCell ref="Z32:AF32"/>
    <mergeCell ref="AG32:AM32"/>
    <mergeCell ref="E31:K31"/>
    <mergeCell ref="L31:R31"/>
    <mergeCell ref="S31:Y31"/>
    <mergeCell ref="Z31:AF31"/>
    <mergeCell ref="AG29:AM29"/>
    <mergeCell ref="E30:K30"/>
    <mergeCell ref="L30:R30"/>
    <mergeCell ref="S30:Y30"/>
    <mergeCell ref="Z30:AF30"/>
    <mergeCell ref="AG30:AM30"/>
    <mergeCell ref="E29:K29"/>
    <mergeCell ref="L29:R29"/>
    <mergeCell ref="S29:Y29"/>
    <mergeCell ref="Z29:AF29"/>
    <mergeCell ref="AG27:AM27"/>
    <mergeCell ref="E28:K28"/>
    <mergeCell ref="L28:R28"/>
    <mergeCell ref="S28:Y28"/>
    <mergeCell ref="Z28:AF28"/>
    <mergeCell ref="AG28:AM28"/>
    <mergeCell ref="E27:K27"/>
    <mergeCell ref="L27:R27"/>
    <mergeCell ref="S27:Y27"/>
    <mergeCell ref="Z27:AF27"/>
    <mergeCell ref="E26:K26"/>
    <mergeCell ref="L26:R26"/>
    <mergeCell ref="S26:Y26"/>
    <mergeCell ref="Z26:AF26"/>
    <mergeCell ref="AG26:AM26"/>
    <mergeCell ref="AG21:AM24"/>
    <mergeCell ref="L22:R24"/>
    <mergeCell ref="S22:Y24"/>
    <mergeCell ref="Z22:AF24"/>
    <mergeCell ref="E25:K25"/>
    <mergeCell ref="L25:R25"/>
    <mergeCell ref="S25:Y25"/>
    <mergeCell ref="Z25:AF25"/>
    <mergeCell ref="E21:K24"/>
    <mergeCell ref="L21:R21"/>
    <mergeCell ref="S21:Y21"/>
    <mergeCell ref="Z21:AF21"/>
    <mergeCell ref="AG25:AM25"/>
    <mergeCell ref="F12:K12"/>
    <mergeCell ref="L12:N12"/>
    <mergeCell ref="E16:AM16"/>
    <mergeCell ref="AN16:AU16"/>
    <mergeCell ref="E19:AM19"/>
    <mergeCell ref="AN19:AU19"/>
    <mergeCell ref="E17:AM17"/>
    <mergeCell ref="AN17:AU17"/>
    <mergeCell ref="E18:AM18"/>
    <mergeCell ref="AN18:AU18"/>
    <mergeCell ref="F6:K6"/>
    <mergeCell ref="L6:AL6"/>
    <mergeCell ref="AM6:AR6"/>
    <mergeCell ref="AS6:AU6"/>
    <mergeCell ref="F9:K9"/>
    <mergeCell ref="AM9:AR9"/>
    <mergeCell ref="AS9:AU9"/>
    <mergeCell ref="U7:AS7"/>
    <mergeCell ref="AT7:AU7"/>
  </mergeCells>
  <phoneticPr fontId="2"/>
  <pageMargins left="0.39370078740157483" right="0" top="0.39370078740157483" bottom="0"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Y52"/>
  <sheetViews>
    <sheetView topLeftCell="K13" zoomScale="75" zoomScaleNormal="75" workbookViewId="0">
      <selection activeCell="X16" sqref="X16:AD16"/>
    </sheetView>
  </sheetViews>
  <sheetFormatPr defaultColWidth="9" defaultRowHeight="13.5" x14ac:dyDescent="0.15"/>
  <cols>
    <col min="1" max="26" width="1.625" style="37" customWidth="1"/>
    <col min="27" max="27" width="2.625" style="37" customWidth="1"/>
    <col min="28" max="29" width="10.625" style="51" customWidth="1"/>
    <col min="30" max="34" width="10.625" style="37" customWidth="1"/>
    <col min="35" max="35" width="10.625" style="51" customWidth="1"/>
    <col min="36" max="55" width="10.625" style="37" customWidth="1"/>
    <col min="56" max="56" width="25.625" style="37" customWidth="1"/>
    <col min="57" max="66" width="10.625" style="37" customWidth="1"/>
    <col min="67" max="67" width="25.625" style="37" customWidth="1"/>
    <col min="68" max="77" width="10.625" style="37" customWidth="1"/>
    <col min="78" max="16384" width="9" style="37"/>
  </cols>
  <sheetData>
    <row r="1" spans="2:77" ht="21" customHeight="1" x14ac:dyDescent="0.15"/>
    <row r="2" spans="2:77" ht="21" customHeight="1" x14ac:dyDescent="0.15">
      <c r="AB2" s="51" t="s">
        <v>67</v>
      </c>
      <c r="AI2" s="52">
        <v>1</v>
      </c>
      <c r="AJ2" s="39">
        <v>2</v>
      </c>
      <c r="AK2" s="52">
        <v>3</v>
      </c>
      <c r="AL2" s="39">
        <v>4</v>
      </c>
      <c r="AM2" s="52">
        <v>5</v>
      </c>
      <c r="AN2" s="39">
        <v>6</v>
      </c>
      <c r="AO2" s="52">
        <v>7</v>
      </c>
      <c r="AP2" s="39">
        <v>8</v>
      </c>
      <c r="AQ2" s="52">
        <v>9</v>
      </c>
      <c r="AR2" s="39">
        <v>10</v>
      </c>
      <c r="AT2" s="52" t="s">
        <v>165</v>
      </c>
      <c r="AU2" s="52" t="s">
        <v>166</v>
      </c>
      <c r="AV2" s="52" t="s">
        <v>167</v>
      </c>
      <c r="AW2" s="52" t="s">
        <v>168</v>
      </c>
      <c r="AX2" s="52" t="s">
        <v>169</v>
      </c>
      <c r="AY2" s="52" t="s">
        <v>170</v>
      </c>
      <c r="AZ2" s="52" t="s">
        <v>171</v>
      </c>
      <c r="BA2" s="52" t="s">
        <v>172</v>
      </c>
      <c r="BB2" s="52" t="s">
        <v>173</v>
      </c>
      <c r="BC2" s="52" t="s">
        <v>174</v>
      </c>
    </row>
    <row r="3" spans="2:77" ht="21" customHeight="1" x14ac:dyDescent="0.15">
      <c r="B3" s="156" t="s">
        <v>20</v>
      </c>
      <c r="C3" s="156"/>
      <c r="D3" s="156"/>
      <c r="E3" s="156"/>
      <c r="F3" s="156"/>
      <c r="G3" s="156"/>
      <c r="H3" s="156"/>
      <c r="I3" s="156"/>
      <c r="J3" s="156"/>
      <c r="K3" s="156"/>
      <c r="L3" s="156"/>
      <c r="M3" s="156"/>
      <c r="N3" s="156"/>
      <c r="O3" s="156"/>
      <c r="P3" s="156"/>
      <c r="Q3" s="156"/>
      <c r="R3" s="156"/>
      <c r="S3" s="156"/>
      <c r="T3" s="156"/>
      <c r="U3" s="156"/>
      <c r="V3" s="156"/>
      <c r="W3" s="156"/>
      <c r="X3" s="156"/>
      <c r="Y3" s="156"/>
      <c r="Z3" s="156"/>
      <c r="AB3" s="610" t="s">
        <v>61</v>
      </c>
      <c r="AC3" s="611"/>
      <c r="AD3" s="443" t="s">
        <v>64</v>
      </c>
      <c r="AE3" s="444"/>
      <c r="AF3" s="444"/>
      <c r="AG3" s="444"/>
      <c r="AH3" s="445"/>
      <c r="AI3" s="53" t="str">
        <f>IF(入力!$X14="","",SUM(入力!$X14))</f>
        <v/>
      </c>
      <c r="AJ3" s="53" t="str">
        <f>IF(入力!$X15="","",SUM(入力!$X15))</f>
        <v/>
      </c>
      <c r="AK3" s="53" t="str">
        <f>IF(入力!$X16="","",SUM(入力!$X16))</f>
        <v/>
      </c>
      <c r="AL3" s="53" t="str">
        <f>IF(入力!$X17="","",SUM(入力!$X17))</f>
        <v/>
      </c>
      <c r="AM3" s="53" t="str">
        <f>IF(入力!$X18="","",SUM(入力!$X18))</f>
        <v/>
      </c>
      <c r="AN3" s="53" t="str">
        <f>IF(入力!$X19="","",SUM(入力!$X19))</f>
        <v/>
      </c>
      <c r="AO3" s="53" t="str">
        <f>IF(入力!$X20="","",SUM(入力!$X20))</f>
        <v/>
      </c>
      <c r="AP3" s="53" t="str">
        <f>IF(入力!$X21="","",SUM(入力!$X21))</f>
        <v/>
      </c>
      <c r="AQ3" s="53" t="str">
        <f>IF(入力!$X22="","",SUM(入力!$X22))</f>
        <v/>
      </c>
      <c r="AR3" s="53" t="str">
        <f>IF(入力!$X23="","",SUM(入力!$X23))</f>
        <v/>
      </c>
      <c r="AT3" s="53" t="str">
        <f>IF(入力!$BT14="","",SUM(入力!$BT14))</f>
        <v/>
      </c>
      <c r="AU3" s="53" t="str">
        <f>IF(入力!$BT15="","",SUM(入力!$BT15))</f>
        <v/>
      </c>
      <c r="AV3" s="53" t="str">
        <f>IF(入力!$BT16="","",SUM(入力!$BT16))</f>
        <v/>
      </c>
      <c r="AW3" s="53" t="str">
        <f>IF(入力!$BT17="","",SUM(入力!$BT17))</f>
        <v/>
      </c>
      <c r="AX3" s="53" t="str">
        <f>IF(入力!$BT18="","",SUM(入力!$BT18))</f>
        <v/>
      </c>
      <c r="AY3" s="53" t="str">
        <f>IF(入力!$BT19="","",SUM(入力!$BT19))</f>
        <v/>
      </c>
      <c r="AZ3" s="53" t="str">
        <f>IF(入力!$BT20="","",SUM(入力!$BT20))</f>
        <v/>
      </c>
      <c r="BA3" s="53" t="str">
        <f>IF(入力!$BT21="","",SUM(入力!$BT21))</f>
        <v/>
      </c>
      <c r="BB3" s="53" t="str">
        <f>IF(入力!$BT22="","",SUM(入力!$BT22))</f>
        <v/>
      </c>
      <c r="BC3" s="53" t="str">
        <f>IF(入力!$BT23="","",SUM(入力!$BT23))</f>
        <v/>
      </c>
      <c r="BE3" s="156" t="s">
        <v>225</v>
      </c>
      <c r="BF3" s="156"/>
      <c r="BG3" s="156"/>
      <c r="BH3" s="156"/>
      <c r="BI3" s="156"/>
      <c r="BJ3" s="156"/>
      <c r="BK3" s="156"/>
      <c r="BL3" s="156"/>
      <c r="BM3" s="156"/>
      <c r="BN3" s="156"/>
      <c r="BP3" s="156" t="s">
        <v>230</v>
      </c>
      <c r="BQ3" s="156"/>
      <c r="BR3" s="156"/>
      <c r="BS3" s="156"/>
      <c r="BT3" s="156"/>
      <c r="BU3" s="156"/>
      <c r="BV3" s="156"/>
      <c r="BW3" s="156"/>
      <c r="BX3" s="156"/>
      <c r="BY3" s="156"/>
    </row>
    <row r="4" spans="2:77" ht="21" customHeight="1" x14ac:dyDescent="0.15">
      <c r="B4" s="599" t="s">
        <v>22</v>
      </c>
      <c r="C4" s="600"/>
      <c r="D4" s="600"/>
      <c r="E4" s="600"/>
      <c r="F4" s="600"/>
      <c r="G4" s="600"/>
      <c r="H4" s="601"/>
      <c r="I4" s="605" t="s">
        <v>21</v>
      </c>
      <c r="J4" s="605"/>
      <c r="K4" s="605"/>
      <c r="L4" s="605"/>
      <c r="M4" s="605"/>
      <c r="N4" s="605"/>
      <c r="O4" s="606"/>
      <c r="P4" s="605" t="s">
        <v>60</v>
      </c>
      <c r="Q4" s="605"/>
      <c r="R4" s="605"/>
      <c r="S4" s="605"/>
      <c r="T4" s="605"/>
      <c r="U4" s="605"/>
      <c r="V4" s="606"/>
      <c r="W4" s="598" t="s">
        <v>104</v>
      </c>
      <c r="X4" s="598"/>
      <c r="Y4" s="598"/>
      <c r="Z4" s="598"/>
      <c r="AB4" s="52" t="s">
        <v>62</v>
      </c>
      <c r="AC4" s="52" t="s">
        <v>63</v>
      </c>
      <c r="AD4" s="446"/>
      <c r="AE4" s="447"/>
      <c r="AF4" s="447"/>
      <c r="AG4" s="447"/>
      <c r="AH4" s="448"/>
      <c r="AI4" s="53" t="str">
        <f>IF(AI$3="","",IF(SUM(AI$5:AI$15)=0,"",SUM(AI$5:AI$15)))</f>
        <v/>
      </c>
      <c r="AJ4" s="53" t="str">
        <f t="shared" ref="AJ4:AR4" si="0">IF(AJ$3="","",IF(SUM(AJ$5:AJ$15)=0,"",SUM(AJ$5:AJ$15)))</f>
        <v/>
      </c>
      <c r="AK4" s="53" t="str">
        <f t="shared" si="0"/>
        <v/>
      </c>
      <c r="AL4" s="53" t="str">
        <f t="shared" si="0"/>
        <v/>
      </c>
      <c r="AM4" s="53" t="str">
        <f t="shared" si="0"/>
        <v/>
      </c>
      <c r="AN4" s="53" t="str">
        <f t="shared" si="0"/>
        <v/>
      </c>
      <c r="AO4" s="53" t="str">
        <f t="shared" si="0"/>
        <v/>
      </c>
      <c r="AP4" s="53" t="str">
        <f t="shared" si="0"/>
        <v/>
      </c>
      <c r="AQ4" s="53" t="str">
        <f t="shared" si="0"/>
        <v/>
      </c>
      <c r="AR4" s="53" t="str">
        <f t="shared" si="0"/>
        <v/>
      </c>
      <c r="AT4" s="53" t="str">
        <f>IF(AT$3="","",IF(SUM(AT$5:AT$15)=0,"",SUM(AT$5:AT$15)))</f>
        <v/>
      </c>
      <c r="AU4" s="53" t="str">
        <f t="shared" ref="AU4:BC4" si="1">IF(AU$3="","",IF(SUM(AU$5:AU$15)=0,"",SUM(AU$5:AU$15)))</f>
        <v/>
      </c>
      <c r="AV4" s="53" t="str">
        <f t="shared" si="1"/>
        <v/>
      </c>
      <c r="AW4" s="53" t="str">
        <f t="shared" si="1"/>
        <v/>
      </c>
      <c r="AX4" s="53" t="str">
        <f t="shared" si="1"/>
        <v/>
      </c>
      <c r="AY4" s="53" t="str">
        <f t="shared" si="1"/>
        <v/>
      </c>
      <c r="AZ4" s="53" t="str">
        <f t="shared" si="1"/>
        <v/>
      </c>
      <c r="BA4" s="53" t="str">
        <f t="shared" si="1"/>
        <v/>
      </c>
      <c r="BB4" s="53" t="str">
        <f t="shared" si="1"/>
        <v/>
      </c>
      <c r="BC4" s="53" t="str">
        <f t="shared" si="1"/>
        <v/>
      </c>
      <c r="BE4" s="52">
        <v>1</v>
      </c>
      <c r="BF4" s="39">
        <v>2</v>
      </c>
      <c r="BG4" s="52">
        <v>3</v>
      </c>
      <c r="BH4" s="39">
        <v>4</v>
      </c>
      <c r="BI4" s="52">
        <v>5</v>
      </c>
      <c r="BJ4" s="39">
        <v>6</v>
      </c>
      <c r="BK4" s="52">
        <v>7</v>
      </c>
      <c r="BL4" s="39">
        <v>8</v>
      </c>
      <c r="BM4" s="52">
        <v>9</v>
      </c>
      <c r="BN4" s="39">
        <v>10</v>
      </c>
      <c r="BP4" s="52">
        <v>1</v>
      </c>
      <c r="BQ4" s="39">
        <v>2</v>
      </c>
      <c r="BR4" s="52">
        <v>3</v>
      </c>
      <c r="BS4" s="39">
        <v>4</v>
      </c>
      <c r="BT4" s="52">
        <v>5</v>
      </c>
      <c r="BU4" s="39">
        <v>6</v>
      </c>
      <c r="BV4" s="52">
        <v>7</v>
      </c>
      <c r="BW4" s="39">
        <v>8</v>
      </c>
      <c r="BX4" s="52">
        <v>9</v>
      </c>
      <c r="BY4" s="39">
        <v>10</v>
      </c>
    </row>
    <row r="5" spans="2:77" ht="21" customHeight="1" x14ac:dyDescent="0.15">
      <c r="B5" s="602"/>
      <c r="C5" s="603"/>
      <c r="D5" s="603"/>
      <c r="E5" s="603"/>
      <c r="F5" s="603"/>
      <c r="G5" s="603"/>
      <c r="H5" s="604"/>
      <c r="I5" s="607">
        <f ca="1">TODAY()</f>
        <v>45068</v>
      </c>
      <c r="J5" s="608"/>
      <c r="K5" s="608"/>
      <c r="L5" s="608"/>
      <c r="M5" s="608"/>
      <c r="N5" s="608"/>
      <c r="O5" s="609"/>
      <c r="P5" s="607">
        <f>VALUE("R"&amp;基本項目!$B$3&amp;".1.1")</f>
        <v>44927</v>
      </c>
      <c r="Q5" s="608"/>
      <c r="R5" s="608"/>
      <c r="S5" s="608"/>
      <c r="T5" s="608"/>
      <c r="U5" s="608"/>
      <c r="V5" s="609"/>
      <c r="W5" s="598"/>
      <c r="X5" s="598"/>
      <c r="Y5" s="598"/>
      <c r="Z5" s="598"/>
      <c r="AB5" s="38">
        <v>0</v>
      </c>
      <c r="AC5" s="38">
        <v>550000</v>
      </c>
      <c r="AD5" s="574" t="s">
        <v>66</v>
      </c>
      <c r="AE5" s="575"/>
      <c r="AF5" s="575"/>
      <c r="AG5" s="575"/>
      <c r="AH5" s="576"/>
      <c r="AI5" s="54" t="str">
        <f t="shared" ref="AI5:AJ15" si="2">IF(AI$3="","",IF(BE5="","",SUM(BE5)-SUM(BE$16)))</f>
        <v/>
      </c>
      <c r="AJ5" s="54" t="str">
        <f t="shared" si="2"/>
        <v/>
      </c>
      <c r="AK5" s="54" t="str">
        <f t="shared" ref="AK5:AK15" si="3">IF(AK$3="","",IF(BG5="","",SUM(BG5)-SUM(BG$16)))</f>
        <v/>
      </c>
      <c r="AL5" s="54" t="str">
        <f t="shared" ref="AL5:AL15" si="4">IF(AL$3="","",IF(BH5="","",SUM(BH5)-SUM(BH$16)))</f>
        <v/>
      </c>
      <c r="AM5" s="54" t="str">
        <f t="shared" ref="AM5:AM15" si="5">IF(AM$3="","",IF(BI5="","",SUM(BI5)-SUM(BI$16)))</f>
        <v/>
      </c>
      <c r="AN5" s="54" t="str">
        <f t="shared" ref="AN5:AN15" si="6">IF(AN$3="","",IF(BJ5="","",SUM(BJ5)-SUM(BJ$16)))</f>
        <v/>
      </c>
      <c r="AO5" s="54" t="str">
        <f t="shared" ref="AO5:AO15" si="7">IF(AO$3="","",IF(BK5="","",SUM(BK5)-SUM(BK$16)))</f>
        <v/>
      </c>
      <c r="AP5" s="54" t="str">
        <f t="shared" ref="AP5:AP15" si="8">IF(AP$3="","",IF(BL5="","",SUM(BL5)-SUM(BL$16)))</f>
        <v/>
      </c>
      <c r="AQ5" s="54" t="str">
        <f t="shared" ref="AQ5:AQ15" si="9">IF(AQ$3="","",IF(BM5="","",SUM(BM5)-SUM(BM$16)))</f>
        <v/>
      </c>
      <c r="AR5" s="54" t="str">
        <f t="shared" ref="AR5:AR15" si="10">IF(AR$3="","",IF(BN5="","",SUM(BN5)-SUM(BN$16)))</f>
        <v/>
      </c>
      <c r="AT5" s="54" t="str">
        <f t="shared" ref="AT5:AT15" si="11">IF(AT$3="","",IF(BP5="","",SUM(BP5)-SUM(BP$16)))</f>
        <v/>
      </c>
      <c r="AU5" s="54" t="str">
        <f t="shared" ref="AU5:BC15" si="12">IF(AU$3="","",IF(BQ5="","",SUM(BQ5)-SUM(BQ$16)))</f>
        <v/>
      </c>
      <c r="AV5" s="54" t="str">
        <f t="shared" si="12"/>
        <v/>
      </c>
      <c r="AW5" s="54" t="str">
        <f t="shared" si="12"/>
        <v/>
      </c>
      <c r="AX5" s="54" t="str">
        <f t="shared" si="12"/>
        <v/>
      </c>
      <c r="AY5" s="54" t="str">
        <f t="shared" si="12"/>
        <v/>
      </c>
      <c r="AZ5" s="54" t="str">
        <f t="shared" si="12"/>
        <v/>
      </c>
      <c r="BA5" s="54" t="str">
        <f t="shared" si="12"/>
        <v/>
      </c>
      <c r="BB5" s="54" t="str">
        <f t="shared" si="12"/>
        <v/>
      </c>
      <c r="BC5" s="54" t="str">
        <f t="shared" si="12"/>
        <v/>
      </c>
      <c r="BE5" s="55" t="str">
        <f>IF(AI$3="","",IF(AND(AI$3&gt;=$AB$5,AI$3&lt;=$AC$5),0,""))</f>
        <v/>
      </c>
      <c r="BF5" s="55" t="str">
        <f t="shared" ref="BF5:BN5" si="13">IF(AJ$3="","",IF(AND(AJ$3&gt;=$AB$5,AJ$3&lt;=$AC$5),0,""))</f>
        <v/>
      </c>
      <c r="BG5" s="55" t="str">
        <f t="shared" si="13"/>
        <v/>
      </c>
      <c r="BH5" s="55" t="str">
        <f t="shared" si="13"/>
        <v/>
      </c>
      <c r="BI5" s="55" t="str">
        <f t="shared" si="13"/>
        <v/>
      </c>
      <c r="BJ5" s="55" t="str">
        <f t="shared" si="13"/>
        <v/>
      </c>
      <c r="BK5" s="55" t="str">
        <f t="shared" si="13"/>
        <v/>
      </c>
      <c r="BL5" s="55" t="str">
        <f t="shared" si="13"/>
        <v/>
      </c>
      <c r="BM5" s="55" t="str">
        <f t="shared" si="13"/>
        <v/>
      </c>
      <c r="BN5" s="55" t="str">
        <f t="shared" si="13"/>
        <v/>
      </c>
      <c r="BP5" s="55" t="str">
        <f>IF(AT$3="","",IF(AND(AT$3&gt;=$AB$5,AT$3&lt;=$AC$5),0,""))</f>
        <v/>
      </c>
      <c r="BQ5" s="55" t="str">
        <f t="shared" ref="BQ5" si="14">IF(AU$3="","",IF(AND(AU$3&gt;=$AB$5,AU$3&lt;=$AC$5),0,""))</f>
        <v/>
      </c>
      <c r="BR5" s="55" t="str">
        <f t="shared" ref="BR5" si="15">IF(AV$3="","",IF(AND(AV$3&gt;=$AB$5,AV$3&lt;=$AC$5),0,""))</f>
        <v/>
      </c>
      <c r="BS5" s="55" t="str">
        <f t="shared" ref="BS5" si="16">IF(AW$3="","",IF(AND(AW$3&gt;=$AB$5,AW$3&lt;=$AC$5),0,""))</f>
        <v/>
      </c>
      <c r="BT5" s="55" t="str">
        <f t="shared" ref="BT5" si="17">IF(AX$3="","",IF(AND(AX$3&gt;=$AB$5,AX$3&lt;=$AC$5),0,""))</f>
        <v/>
      </c>
      <c r="BU5" s="55" t="str">
        <f t="shared" ref="BU5" si="18">IF(AY$3="","",IF(AND(AY$3&gt;=$AB$5,AY$3&lt;=$AC$5),0,""))</f>
        <v/>
      </c>
      <c r="BV5" s="55" t="str">
        <f t="shared" ref="BV5" si="19">IF(AZ$3="","",IF(AND(AZ$3&gt;=$AB$5,AZ$3&lt;=$AC$5),0,""))</f>
        <v/>
      </c>
      <c r="BW5" s="55" t="str">
        <f t="shared" ref="BW5" si="20">IF(BA$3="","",IF(AND(BA$3&gt;=$AB$5,BA$3&lt;=$AC$5),0,""))</f>
        <v/>
      </c>
      <c r="BX5" s="55" t="str">
        <f t="shared" ref="BX5" si="21">IF(BB$3="","",IF(AND(BB$3&gt;=$AB$5,BB$3&lt;=$AC$5),0,""))</f>
        <v/>
      </c>
      <c r="BY5" s="55" t="str">
        <f t="shared" ref="BY5" si="22">IF(BC$3="","",IF(AND(BC$3&gt;=$AB$5,BC$3&lt;=$AC$5),0,""))</f>
        <v/>
      </c>
    </row>
    <row r="6" spans="2:77" ht="21" customHeight="1" x14ac:dyDescent="0.15">
      <c r="B6" s="316" t="str">
        <f>IF(入力!$K14="","",入力!$K14)</f>
        <v/>
      </c>
      <c r="C6" s="316"/>
      <c r="D6" s="316"/>
      <c r="E6" s="316"/>
      <c r="F6" s="316"/>
      <c r="G6" s="316"/>
      <c r="H6" s="316"/>
      <c r="I6" s="585" t="str">
        <f>IF($B6="","",IF($B6&gt;I$5,"",DATEDIF($B6,I$5,"Y")))</f>
        <v/>
      </c>
      <c r="J6" s="585"/>
      <c r="K6" s="585"/>
      <c r="L6" s="585"/>
      <c r="M6" s="585"/>
      <c r="N6" s="585"/>
      <c r="O6" s="585"/>
      <c r="P6" s="585" t="str">
        <f>IF(P$5="","",IF($B6="","",IF($B6&gt;P$5,0,DATEDIF($B6,P$5,"Y"))))</f>
        <v/>
      </c>
      <c r="Q6" s="585"/>
      <c r="R6" s="585"/>
      <c r="S6" s="585"/>
      <c r="T6" s="585"/>
      <c r="U6" s="585"/>
      <c r="V6" s="585"/>
      <c r="W6" s="460" t="str">
        <f>IF(AND(入力!R14="",P6=""),"",IF(P6="",入力!R14,P6))</f>
        <v/>
      </c>
      <c r="X6" s="460"/>
      <c r="Y6" s="460"/>
      <c r="Z6" s="460"/>
      <c r="AB6" s="54">
        <f>AC5+1</f>
        <v>550001</v>
      </c>
      <c r="AC6" s="38">
        <v>1618999</v>
      </c>
      <c r="AD6" s="574" t="s">
        <v>190</v>
      </c>
      <c r="AE6" s="575"/>
      <c r="AF6" s="575"/>
      <c r="AG6" s="575"/>
      <c r="AH6" s="576"/>
      <c r="AI6" s="54" t="str">
        <f t="shared" si="2"/>
        <v/>
      </c>
      <c r="AJ6" s="54" t="str">
        <f t="shared" si="2"/>
        <v/>
      </c>
      <c r="AK6" s="54" t="str">
        <f t="shared" si="3"/>
        <v/>
      </c>
      <c r="AL6" s="54" t="str">
        <f t="shared" si="4"/>
        <v/>
      </c>
      <c r="AM6" s="54" t="str">
        <f t="shared" si="5"/>
        <v/>
      </c>
      <c r="AN6" s="54" t="str">
        <f t="shared" si="6"/>
        <v/>
      </c>
      <c r="AO6" s="54" t="str">
        <f t="shared" si="7"/>
        <v/>
      </c>
      <c r="AP6" s="54" t="str">
        <f t="shared" si="8"/>
        <v/>
      </c>
      <c r="AQ6" s="54" t="str">
        <f t="shared" si="9"/>
        <v/>
      </c>
      <c r="AR6" s="54" t="str">
        <f t="shared" si="10"/>
        <v/>
      </c>
      <c r="AT6" s="54" t="str">
        <f t="shared" si="11"/>
        <v/>
      </c>
      <c r="AU6" s="54" t="str">
        <f t="shared" si="12"/>
        <v/>
      </c>
      <c r="AV6" s="54" t="str">
        <f t="shared" si="12"/>
        <v/>
      </c>
      <c r="AW6" s="54" t="str">
        <f t="shared" si="12"/>
        <v/>
      </c>
      <c r="AX6" s="54" t="str">
        <f t="shared" si="12"/>
        <v/>
      </c>
      <c r="AY6" s="54" t="str">
        <f t="shared" si="12"/>
        <v/>
      </c>
      <c r="AZ6" s="54" t="str">
        <f t="shared" si="12"/>
        <v/>
      </c>
      <c r="BA6" s="54" t="str">
        <f t="shared" si="12"/>
        <v/>
      </c>
      <c r="BB6" s="54" t="str">
        <f t="shared" si="12"/>
        <v/>
      </c>
      <c r="BC6" s="54" t="str">
        <f t="shared" si="12"/>
        <v/>
      </c>
      <c r="BE6" s="55" t="str">
        <f>IF(AI$3="","",IF(AND(AI$3&gt;=$AB$6,AI$3&lt;=$AC$6),AI$3-550000,""))</f>
        <v/>
      </c>
      <c r="BF6" s="55" t="str">
        <f t="shared" ref="BF6:BN6" si="23">IF(AJ$3="","",IF(AND(AJ$3&gt;=$AB$6,AJ$3&lt;=$AC$6),AJ$3-550000,""))</f>
        <v/>
      </c>
      <c r="BG6" s="55" t="str">
        <f t="shared" si="23"/>
        <v/>
      </c>
      <c r="BH6" s="55" t="str">
        <f t="shared" si="23"/>
        <v/>
      </c>
      <c r="BI6" s="55" t="str">
        <f t="shared" si="23"/>
        <v/>
      </c>
      <c r="BJ6" s="55" t="str">
        <f t="shared" si="23"/>
        <v/>
      </c>
      <c r="BK6" s="55" t="str">
        <f t="shared" si="23"/>
        <v/>
      </c>
      <c r="BL6" s="55" t="str">
        <f t="shared" si="23"/>
        <v/>
      </c>
      <c r="BM6" s="55" t="str">
        <f t="shared" si="23"/>
        <v/>
      </c>
      <c r="BN6" s="55" t="str">
        <f t="shared" si="23"/>
        <v/>
      </c>
      <c r="BP6" s="55" t="str">
        <f>IF(AT$3="","",IF(AND(AT$3&gt;=$AB$6,AT$3&lt;=$AC$6),AT$3-550000,""))</f>
        <v/>
      </c>
      <c r="BQ6" s="55" t="str">
        <f t="shared" ref="BQ6" si="24">IF(AU$3="","",IF(AND(AU$3&gt;=$AB$6,AU$3&lt;=$AC$6),AU$3-550000,""))</f>
        <v/>
      </c>
      <c r="BR6" s="55" t="str">
        <f t="shared" ref="BR6" si="25">IF(AV$3="","",IF(AND(AV$3&gt;=$AB$6,AV$3&lt;=$AC$6),AV$3-550000,""))</f>
        <v/>
      </c>
      <c r="BS6" s="55" t="str">
        <f t="shared" ref="BS6" si="26">IF(AW$3="","",IF(AND(AW$3&gt;=$AB$6,AW$3&lt;=$AC$6),AW$3-550000,""))</f>
        <v/>
      </c>
      <c r="BT6" s="55" t="str">
        <f t="shared" ref="BT6" si="27">IF(AX$3="","",IF(AND(AX$3&gt;=$AB$6,AX$3&lt;=$AC$6),AX$3-550000,""))</f>
        <v/>
      </c>
      <c r="BU6" s="55" t="str">
        <f t="shared" ref="BU6" si="28">IF(AY$3="","",IF(AND(AY$3&gt;=$AB$6,AY$3&lt;=$AC$6),AY$3-550000,""))</f>
        <v/>
      </c>
      <c r="BV6" s="55" t="str">
        <f t="shared" ref="BV6" si="29">IF(AZ$3="","",IF(AND(AZ$3&gt;=$AB$6,AZ$3&lt;=$AC$6),AZ$3-550000,""))</f>
        <v/>
      </c>
      <c r="BW6" s="55" t="str">
        <f t="shared" ref="BW6" si="30">IF(BA$3="","",IF(AND(BA$3&gt;=$AB$6,BA$3&lt;=$AC$6),BA$3-550000,""))</f>
        <v/>
      </c>
      <c r="BX6" s="55" t="str">
        <f t="shared" ref="BX6" si="31">IF(BB$3="","",IF(AND(BB$3&gt;=$AB$6,BB$3&lt;=$AC$6),BB$3-550000,""))</f>
        <v/>
      </c>
      <c r="BY6" s="55" t="str">
        <f t="shared" ref="BY6" si="32">IF(BC$3="","",IF(AND(BC$3&gt;=$AB$6,BC$3&lt;=$AC$6),BC$3-550000,""))</f>
        <v/>
      </c>
    </row>
    <row r="7" spans="2:77" ht="21" customHeight="1" x14ac:dyDescent="0.15">
      <c r="B7" s="316" t="str">
        <f>IF(入力!$K15="","",入力!$K15)</f>
        <v/>
      </c>
      <c r="C7" s="316"/>
      <c r="D7" s="316"/>
      <c r="E7" s="316"/>
      <c r="F7" s="316"/>
      <c r="G7" s="316"/>
      <c r="H7" s="316"/>
      <c r="I7" s="585" t="str">
        <f>IF($B7="","",IF($B7&gt;I$5,"",DATEDIF($B7,I$5,"Y")))</f>
        <v/>
      </c>
      <c r="J7" s="585"/>
      <c r="K7" s="585"/>
      <c r="L7" s="585"/>
      <c r="M7" s="585"/>
      <c r="N7" s="585"/>
      <c r="O7" s="585"/>
      <c r="P7" s="585" t="str">
        <f>IF(P$5="","",IF($B7="","",IF($B7&gt;P$5,0,DATEDIF($B7,P$5,"Y"))))</f>
        <v/>
      </c>
      <c r="Q7" s="585"/>
      <c r="R7" s="585"/>
      <c r="S7" s="585"/>
      <c r="T7" s="585"/>
      <c r="U7" s="585"/>
      <c r="V7" s="585"/>
      <c r="W7" s="460" t="str">
        <f>IF(AND(入力!R15="",P7=""),"",IF(P7="",入力!R15,P7))</f>
        <v/>
      </c>
      <c r="X7" s="460"/>
      <c r="Y7" s="460"/>
      <c r="Z7" s="460"/>
      <c r="AB7" s="54">
        <f t="shared" ref="AB7:AB14" si="33">AC6+1</f>
        <v>1619000</v>
      </c>
      <c r="AC7" s="38">
        <v>1619999</v>
      </c>
      <c r="AD7" s="574" t="s">
        <v>191</v>
      </c>
      <c r="AE7" s="575"/>
      <c r="AF7" s="575"/>
      <c r="AG7" s="575"/>
      <c r="AH7" s="576"/>
      <c r="AI7" s="54" t="str">
        <f t="shared" si="2"/>
        <v/>
      </c>
      <c r="AJ7" s="54" t="str">
        <f t="shared" si="2"/>
        <v/>
      </c>
      <c r="AK7" s="54" t="str">
        <f t="shared" si="3"/>
        <v/>
      </c>
      <c r="AL7" s="54" t="str">
        <f t="shared" si="4"/>
        <v/>
      </c>
      <c r="AM7" s="54" t="str">
        <f t="shared" si="5"/>
        <v/>
      </c>
      <c r="AN7" s="54" t="str">
        <f t="shared" si="6"/>
        <v/>
      </c>
      <c r="AO7" s="54" t="str">
        <f t="shared" si="7"/>
        <v/>
      </c>
      <c r="AP7" s="54" t="str">
        <f t="shared" si="8"/>
        <v/>
      </c>
      <c r="AQ7" s="54" t="str">
        <f t="shared" si="9"/>
        <v/>
      </c>
      <c r="AR7" s="54" t="str">
        <f t="shared" si="10"/>
        <v/>
      </c>
      <c r="AT7" s="54" t="str">
        <f t="shared" si="11"/>
        <v/>
      </c>
      <c r="AU7" s="54" t="str">
        <f t="shared" si="12"/>
        <v/>
      </c>
      <c r="AV7" s="54" t="str">
        <f t="shared" si="12"/>
        <v/>
      </c>
      <c r="AW7" s="54" t="str">
        <f t="shared" si="12"/>
        <v/>
      </c>
      <c r="AX7" s="54" t="str">
        <f t="shared" si="12"/>
        <v/>
      </c>
      <c r="AY7" s="54" t="str">
        <f t="shared" si="12"/>
        <v/>
      </c>
      <c r="AZ7" s="54" t="str">
        <f t="shared" si="12"/>
        <v/>
      </c>
      <c r="BA7" s="54" t="str">
        <f t="shared" si="12"/>
        <v/>
      </c>
      <c r="BB7" s="54" t="str">
        <f t="shared" si="12"/>
        <v/>
      </c>
      <c r="BC7" s="54" t="str">
        <f t="shared" si="12"/>
        <v/>
      </c>
      <c r="BE7" s="55" t="str">
        <f>IF(AI$3="","",IF(AND(AI$3&gt;=$AB$7,AI$3&lt;=$AC$7),1069000,""))</f>
        <v/>
      </c>
      <c r="BF7" s="55" t="str">
        <f t="shared" ref="BF7:BN7" si="34">IF(AJ$3="","",IF(AND(AJ$3&gt;=$AB$7,AJ$3&lt;=$AC$7),1069000,""))</f>
        <v/>
      </c>
      <c r="BG7" s="55" t="str">
        <f t="shared" si="34"/>
        <v/>
      </c>
      <c r="BH7" s="55" t="str">
        <f t="shared" si="34"/>
        <v/>
      </c>
      <c r="BI7" s="55" t="str">
        <f t="shared" si="34"/>
        <v/>
      </c>
      <c r="BJ7" s="55" t="str">
        <f t="shared" si="34"/>
        <v/>
      </c>
      <c r="BK7" s="55" t="str">
        <f t="shared" si="34"/>
        <v/>
      </c>
      <c r="BL7" s="55" t="str">
        <f t="shared" si="34"/>
        <v/>
      </c>
      <c r="BM7" s="55" t="str">
        <f t="shared" si="34"/>
        <v/>
      </c>
      <c r="BN7" s="55" t="str">
        <f t="shared" si="34"/>
        <v/>
      </c>
      <c r="BP7" s="55" t="str">
        <f>IF(AT$3="","",IF(AND(AT$3&gt;=$AB$7,AT$3&lt;=$AC$7),1069000,""))</f>
        <v/>
      </c>
      <c r="BQ7" s="55" t="str">
        <f t="shared" ref="BQ7" si="35">IF(AU$3="","",IF(AND(AU$3&gt;=$AB$7,AU$3&lt;=$AC$7),1069000,""))</f>
        <v/>
      </c>
      <c r="BR7" s="55" t="str">
        <f t="shared" ref="BR7" si="36">IF(AV$3="","",IF(AND(AV$3&gt;=$AB$7,AV$3&lt;=$AC$7),1069000,""))</f>
        <v/>
      </c>
      <c r="BS7" s="55" t="str">
        <f t="shared" ref="BS7" si="37">IF(AW$3="","",IF(AND(AW$3&gt;=$AB$7,AW$3&lt;=$AC$7),1069000,""))</f>
        <v/>
      </c>
      <c r="BT7" s="55" t="str">
        <f t="shared" ref="BT7" si="38">IF(AX$3="","",IF(AND(AX$3&gt;=$AB$7,AX$3&lt;=$AC$7),1069000,""))</f>
        <v/>
      </c>
      <c r="BU7" s="55" t="str">
        <f t="shared" ref="BU7" si="39">IF(AY$3="","",IF(AND(AY$3&gt;=$AB$7,AY$3&lt;=$AC$7),1069000,""))</f>
        <v/>
      </c>
      <c r="BV7" s="55" t="str">
        <f t="shared" ref="BV7" si="40">IF(AZ$3="","",IF(AND(AZ$3&gt;=$AB$7,AZ$3&lt;=$AC$7),1069000,""))</f>
        <v/>
      </c>
      <c r="BW7" s="55" t="str">
        <f t="shared" ref="BW7" si="41">IF(BA$3="","",IF(AND(BA$3&gt;=$AB$7,BA$3&lt;=$AC$7),1069000,""))</f>
        <v/>
      </c>
      <c r="BX7" s="55" t="str">
        <f t="shared" ref="BX7" si="42">IF(BB$3="","",IF(AND(BB$3&gt;=$AB$7,BB$3&lt;=$AC$7),1069000,""))</f>
        <v/>
      </c>
      <c r="BY7" s="55" t="str">
        <f t="shared" ref="BY7" si="43">IF(BC$3="","",IF(AND(BC$3&gt;=$AB$7,BC$3&lt;=$AC$7),1069000,""))</f>
        <v/>
      </c>
    </row>
    <row r="8" spans="2:77" ht="21" customHeight="1" x14ac:dyDescent="0.15">
      <c r="B8" s="316" t="str">
        <f>IF(入力!$K16="","",入力!$K16)</f>
        <v/>
      </c>
      <c r="C8" s="316"/>
      <c r="D8" s="316"/>
      <c r="E8" s="316"/>
      <c r="F8" s="316"/>
      <c r="G8" s="316"/>
      <c r="H8" s="316"/>
      <c r="I8" s="585" t="str">
        <f>IF($B8="","",IF($B8&gt;I$5,"",DATEDIF($B8,I$5,"Y")))</f>
        <v/>
      </c>
      <c r="J8" s="585"/>
      <c r="K8" s="585"/>
      <c r="L8" s="585"/>
      <c r="M8" s="585"/>
      <c r="N8" s="585"/>
      <c r="O8" s="585"/>
      <c r="P8" s="585" t="str">
        <f t="shared" ref="P8:P15" si="44">IF(P$5="","",IF($B8="","",IF($B8&gt;P$5,0,DATEDIF($B8,P$5,"Y"))))</f>
        <v/>
      </c>
      <c r="Q8" s="585"/>
      <c r="R8" s="585"/>
      <c r="S8" s="585"/>
      <c r="T8" s="585"/>
      <c r="U8" s="585"/>
      <c r="V8" s="585"/>
      <c r="W8" s="460" t="str">
        <f>IF(AND(入力!R16="",P8=""),"",IF(P8="",入力!R16,P8))</f>
        <v/>
      </c>
      <c r="X8" s="460"/>
      <c r="Y8" s="460"/>
      <c r="Z8" s="460"/>
      <c r="AB8" s="54">
        <f t="shared" si="33"/>
        <v>1620000</v>
      </c>
      <c r="AC8" s="38">
        <v>1621999</v>
      </c>
      <c r="AD8" s="574" t="s">
        <v>192</v>
      </c>
      <c r="AE8" s="575"/>
      <c r="AF8" s="575"/>
      <c r="AG8" s="575"/>
      <c r="AH8" s="576"/>
      <c r="AI8" s="54" t="str">
        <f t="shared" si="2"/>
        <v/>
      </c>
      <c r="AJ8" s="54" t="str">
        <f t="shared" si="2"/>
        <v/>
      </c>
      <c r="AK8" s="54" t="str">
        <f t="shared" si="3"/>
        <v/>
      </c>
      <c r="AL8" s="54" t="str">
        <f t="shared" si="4"/>
        <v/>
      </c>
      <c r="AM8" s="54" t="str">
        <f t="shared" si="5"/>
        <v/>
      </c>
      <c r="AN8" s="54" t="str">
        <f t="shared" si="6"/>
        <v/>
      </c>
      <c r="AO8" s="54" t="str">
        <f t="shared" si="7"/>
        <v/>
      </c>
      <c r="AP8" s="54" t="str">
        <f t="shared" si="8"/>
        <v/>
      </c>
      <c r="AQ8" s="54" t="str">
        <f t="shared" si="9"/>
        <v/>
      </c>
      <c r="AR8" s="54" t="str">
        <f t="shared" si="10"/>
        <v/>
      </c>
      <c r="AT8" s="54" t="str">
        <f t="shared" si="11"/>
        <v/>
      </c>
      <c r="AU8" s="54" t="str">
        <f t="shared" si="12"/>
        <v/>
      </c>
      <c r="AV8" s="54" t="str">
        <f t="shared" si="12"/>
        <v/>
      </c>
      <c r="AW8" s="54" t="str">
        <f t="shared" si="12"/>
        <v/>
      </c>
      <c r="AX8" s="54" t="str">
        <f t="shared" si="12"/>
        <v/>
      </c>
      <c r="AY8" s="54" t="str">
        <f t="shared" si="12"/>
        <v/>
      </c>
      <c r="AZ8" s="54" t="str">
        <f t="shared" si="12"/>
        <v/>
      </c>
      <c r="BA8" s="54" t="str">
        <f t="shared" si="12"/>
        <v/>
      </c>
      <c r="BB8" s="54" t="str">
        <f t="shared" si="12"/>
        <v/>
      </c>
      <c r="BC8" s="54" t="str">
        <f t="shared" si="12"/>
        <v/>
      </c>
      <c r="BE8" s="55" t="str">
        <f>IF(AI$3="","",IF(AND(AI$3&gt;=$AB$8,AI$3&lt;=$AC$8),1070000,""))</f>
        <v/>
      </c>
      <c r="BF8" s="55" t="str">
        <f t="shared" ref="BF8:BN8" si="45">IF(AJ$3="","",IF(AND(AJ$3&gt;=$AB$8,AJ$3&lt;=$AC$8),1070000,""))</f>
        <v/>
      </c>
      <c r="BG8" s="55" t="str">
        <f t="shared" si="45"/>
        <v/>
      </c>
      <c r="BH8" s="55" t="str">
        <f t="shared" si="45"/>
        <v/>
      </c>
      <c r="BI8" s="55" t="str">
        <f t="shared" si="45"/>
        <v/>
      </c>
      <c r="BJ8" s="55" t="str">
        <f t="shared" si="45"/>
        <v/>
      </c>
      <c r="BK8" s="55" t="str">
        <f t="shared" si="45"/>
        <v/>
      </c>
      <c r="BL8" s="55" t="str">
        <f t="shared" si="45"/>
        <v/>
      </c>
      <c r="BM8" s="55" t="str">
        <f t="shared" si="45"/>
        <v/>
      </c>
      <c r="BN8" s="55" t="str">
        <f t="shared" si="45"/>
        <v/>
      </c>
      <c r="BP8" s="55" t="str">
        <f>IF(AT$3="","",IF(AND(AT$3&gt;=$AB$8,AT$3&lt;=$AC$8),1070000,""))</f>
        <v/>
      </c>
      <c r="BQ8" s="55" t="str">
        <f t="shared" ref="BQ8" si="46">IF(AU$3="","",IF(AND(AU$3&gt;=$AB$8,AU$3&lt;=$AC$8),1070000,""))</f>
        <v/>
      </c>
      <c r="BR8" s="55" t="str">
        <f t="shared" ref="BR8" si="47">IF(AV$3="","",IF(AND(AV$3&gt;=$AB$8,AV$3&lt;=$AC$8),1070000,""))</f>
        <v/>
      </c>
      <c r="BS8" s="55" t="str">
        <f t="shared" ref="BS8" si="48">IF(AW$3="","",IF(AND(AW$3&gt;=$AB$8,AW$3&lt;=$AC$8),1070000,""))</f>
        <v/>
      </c>
      <c r="BT8" s="55" t="str">
        <f t="shared" ref="BT8" si="49">IF(AX$3="","",IF(AND(AX$3&gt;=$AB$8,AX$3&lt;=$AC$8),1070000,""))</f>
        <v/>
      </c>
      <c r="BU8" s="55" t="str">
        <f t="shared" ref="BU8" si="50">IF(AY$3="","",IF(AND(AY$3&gt;=$AB$8,AY$3&lt;=$AC$8),1070000,""))</f>
        <v/>
      </c>
      <c r="BV8" s="55" t="str">
        <f t="shared" ref="BV8" si="51">IF(AZ$3="","",IF(AND(AZ$3&gt;=$AB$8,AZ$3&lt;=$AC$8),1070000,""))</f>
        <v/>
      </c>
      <c r="BW8" s="55" t="str">
        <f t="shared" ref="BW8" si="52">IF(BA$3="","",IF(AND(BA$3&gt;=$AB$8,BA$3&lt;=$AC$8),1070000,""))</f>
        <v/>
      </c>
      <c r="BX8" s="55" t="str">
        <f t="shared" ref="BX8" si="53">IF(BB$3="","",IF(AND(BB$3&gt;=$AB$8,BB$3&lt;=$AC$8),1070000,""))</f>
        <v/>
      </c>
      <c r="BY8" s="55" t="str">
        <f t="shared" ref="BY8" si="54">IF(BC$3="","",IF(AND(BC$3&gt;=$AB$8,BC$3&lt;=$AC$8),1070000,""))</f>
        <v/>
      </c>
    </row>
    <row r="9" spans="2:77" ht="21" customHeight="1" x14ac:dyDescent="0.15">
      <c r="B9" s="316" t="str">
        <f>IF(入力!$K17="","",入力!$K17)</f>
        <v/>
      </c>
      <c r="C9" s="316"/>
      <c r="D9" s="316"/>
      <c r="E9" s="316"/>
      <c r="F9" s="316"/>
      <c r="G9" s="316"/>
      <c r="H9" s="316"/>
      <c r="I9" s="585" t="str">
        <f t="shared" ref="I9:I15" si="55">IF($B9="","",IF($B9&gt;I$5,"",DATEDIF($B9,I$5,"Y")))</f>
        <v/>
      </c>
      <c r="J9" s="585"/>
      <c r="K9" s="585"/>
      <c r="L9" s="585"/>
      <c r="M9" s="585"/>
      <c r="N9" s="585"/>
      <c r="O9" s="585"/>
      <c r="P9" s="585" t="str">
        <f t="shared" si="44"/>
        <v/>
      </c>
      <c r="Q9" s="585"/>
      <c r="R9" s="585"/>
      <c r="S9" s="585"/>
      <c r="T9" s="585"/>
      <c r="U9" s="585"/>
      <c r="V9" s="585"/>
      <c r="W9" s="460" t="str">
        <f>IF(AND(入力!R17="",P9=""),"",IF(P9="",入力!R17,P9))</f>
        <v/>
      </c>
      <c r="X9" s="460"/>
      <c r="Y9" s="460"/>
      <c r="Z9" s="460"/>
      <c r="AB9" s="54">
        <f t="shared" si="33"/>
        <v>1622000</v>
      </c>
      <c r="AC9" s="38">
        <v>1623999</v>
      </c>
      <c r="AD9" s="574" t="s">
        <v>193</v>
      </c>
      <c r="AE9" s="575"/>
      <c r="AF9" s="575"/>
      <c r="AG9" s="575"/>
      <c r="AH9" s="576"/>
      <c r="AI9" s="54" t="str">
        <f t="shared" si="2"/>
        <v/>
      </c>
      <c r="AJ9" s="54" t="str">
        <f t="shared" si="2"/>
        <v/>
      </c>
      <c r="AK9" s="54" t="str">
        <f t="shared" si="3"/>
        <v/>
      </c>
      <c r="AL9" s="54" t="str">
        <f t="shared" si="4"/>
        <v/>
      </c>
      <c r="AM9" s="54" t="str">
        <f t="shared" si="5"/>
        <v/>
      </c>
      <c r="AN9" s="54" t="str">
        <f t="shared" si="6"/>
        <v/>
      </c>
      <c r="AO9" s="54" t="str">
        <f t="shared" si="7"/>
        <v/>
      </c>
      <c r="AP9" s="54" t="str">
        <f t="shared" si="8"/>
        <v/>
      </c>
      <c r="AQ9" s="54" t="str">
        <f t="shared" si="9"/>
        <v/>
      </c>
      <c r="AR9" s="54" t="str">
        <f t="shared" si="10"/>
        <v/>
      </c>
      <c r="AT9" s="54" t="str">
        <f t="shared" si="11"/>
        <v/>
      </c>
      <c r="AU9" s="54" t="str">
        <f t="shared" si="12"/>
        <v/>
      </c>
      <c r="AV9" s="54" t="str">
        <f t="shared" si="12"/>
        <v/>
      </c>
      <c r="AW9" s="54" t="str">
        <f t="shared" si="12"/>
        <v/>
      </c>
      <c r="AX9" s="54" t="str">
        <f t="shared" si="12"/>
        <v/>
      </c>
      <c r="AY9" s="54" t="str">
        <f t="shared" si="12"/>
        <v/>
      </c>
      <c r="AZ9" s="54" t="str">
        <f t="shared" si="12"/>
        <v/>
      </c>
      <c r="BA9" s="54" t="str">
        <f t="shared" si="12"/>
        <v/>
      </c>
      <c r="BB9" s="54" t="str">
        <f t="shared" si="12"/>
        <v/>
      </c>
      <c r="BC9" s="54" t="str">
        <f t="shared" si="12"/>
        <v/>
      </c>
      <c r="BE9" s="55" t="str">
        <f>IF(AI$3="","",IF(AND(AI$3&gt;=$AB$9,AI$3&lt;=$AC$9),1072000,""))</f>
        <v/>
      </c>
      <c r="BF9" s="55" t="str">
        <f t="shared" ref="BF9:BN9" si="56">IF(AJ$3="","",IF(AND(AJ$3&gt;=$AB$9,AJ$3&lt;=$AC$9),1072000,""))</f>
        <v/>
      </c>
      <c r="BG9" s="55" t="str">
        <f t="shared" si="56"/>
        <v/>
      </c>
      <c r="BH9" s="55" t="str">
        <f t="shared" si="56"/>
        <v/>
      </c>
      <c r="BI9" s="55" t="str">
        <f t="shared" si="56"/>
        <v/>
      </c>
      <c r="BJ9" s="55" t="str">
        <f t="shared" si="56"/>
        <v/>
      </c>
      <c r="BK9" s="55" t="str">
        <f t="shared" si="56"/>
        <v/>
      </c>
      <c r="BL9" s="55" t="str">
        <f t="shared" si="56"/>
        <v/>
      </c>
      <c r="BM9" s="55" t="str">
        <f t="shared" si="56"/>
        <v/>
      </c>
      <c r="BN9" s="55" t="str">
        <f t="shared" si="56"/>
        <v/>
      </c>
      <c r="BP9" s="55" t="str">
        <f>IF(AT$3="","",IF(AND(AT$3&gt;=$AB$9,AT$3&lt;=$AC$9),1072000,""))</f>
        <v/>
      </c>
      <c r="BQ9" s="55" t="str">
        <f t="shared" ref="BQ9" si="57">IF(AU$3="","",IF(AND(AU$3&gt;=$AB$9,AU$3&lt;=$AC$9),1072000,""))</f>
        <v/>
      </c>
      <c r="BR9" s="55" t="str">
        <f t="shared" ref="BR9" si="58">IF(AV$3="","",IF(AND(AV$3&gt;=$AB$9,AV$3&lt;=$AC$9),1072000,""))</f>
        <v/>
      </c>
      <c r="BS9" s="55" t="str">
        <f t="shared" ref="BS9" si="59">IF(AW$3="","",IF(AND(AW$3&gt;=$AB$9,AW$3&lt;=$AC$9),1072000,""))</f>
        <v/>
      </c>
      <c r="BT9" s="55" t="str">
        <f t="shared" ref="BT9" si="60">IF(AX$3="","",IF(AND(AX$3&gt;=$AB$9,AX$3&lt;=$AC$9),1072000,""))</f>
        <v/>
      </c>
      <c r="BU9" s="55" t="str">
        <f t="shared" ref="BU9" si="61">IF(AY$3="","",IF(AND(AY$3&gt;=$AB$9,AY$3&lt;=$AC$9),1072000,""))</f>
        <v/>
      </c>
      <c r="BV9" s="55" t="str">
        <f t="shared" ref="BV9" si="62">IF(AZ$3="","",IF(AND(AZ$3&gt;=$AB$9,AZ$3&lt;=$AC$9),1072000,""))</f>
        <v/>
      </c>
      <c r="BW9" s="55" t="str">
        <f t="shared" ref="BW9" si="63">IF(BA$3="","",IF(AND(BA$3&gt;=$AB$9,BA$3&lt;=$AC$9),1072000,""))</f>
        <v/>
      </c>
      <c r="BX9" s="55" t="str">
        <f t="shared" ref="BX9" si="64">IF(BB$3="","",IF(AND(BB$3&gt;=$AB$9,BB$3&lt;=$AC$9),1072000,""))</f>
        <v/>
      </c>
      <c r="BY9" s="55" t="str">
        <f t="shared" ref="BY9" si="65">IF(BC$3="","",IF(AND(BC$3&gt;=$AB$9,BC$3&lt;=$AC$9),1072000,""))</f>
        <v/>
      </c>
    </row>
    <row r="10" spans="2:77" ht="21" customHeight="1" x14ac:dyDescent="0.15">
      <c r="B10" s="316" t="str">
        <f>IF(入力!$K18="","",入力!$K18)</f>
        <v/>
      </c>
      <c r="C10" s="316"/>
      <c r="D10" s="316"/>
      <c r="E10" s="316"/>
      <c r="F10" s="316"/>
      <c r="G10" s="316"/>
      <c r="H10" s="316"/>
      <c r="I10" s="585" t="str">
        <f t="shared" si="55"/>
        <v/>
      </c>
      <c r="J10" s="585"/>
      <c r="K10" s="585"/>
      <c r="L10" s="585"/>
      <c r="M10" s="585"/>
      <c r="N10" s="585"/>
      <c r="O10" s="585"/>
      <c r="P10" s="585" t="str">
        <f t="shared" si="44"/>
        <v/>
      </c>
      <c r="Q10" s="585"/>
      <c r="R10" s="585"/>
      <c r="S10" s="585"/>
      <c r="T10" s="585"/>
      <c r="U10" s="585"/>
      <c r="V10" s="585"/>
      <c r="W10" s="460" t="str">
        <f>IF(AND(入力!R18="",P10=""),"",IF(P10="",入力!R18,P10))</f>
        <v/>
      </c>
      <c r="X10" s="460"/>
      <c r="Y10" s="460"/>
      <c r="Z10" s="460"/>
      <c r="AB10" s="54">
        <f t="shared" si="33"/>
        <v>1624000</v>
      </c>
      <c r="AC10" s="38">
        <v>1627999</v>
      </c>
      <c r="AD10" s="574" t="s">
        <v>194</v>
      </c>
      <c r="AE10" s="575"/>
      <c r="AF10" s="575"/>
      <c r="AG10" s="575"/>
      <c r="AH10" s="576"/>
      <c r="AI10" s="54" t="str">
        <f t="shared" si="2"/>
        <v/>
      </c>
      <c r="AJ10" s="54" t="str">
        <f t="shared" si="2"/>
        <v/>
      </c>
      <c r="AK10" s="54" t="str">
        <f t="shared" si="3"/>
        <v/>
      </c>
      <c r="AL10" s="54" t="str">
        <f t="shared" si="4"/>
        <v/>
      </c>
      <c r="AM10" s="54" t="str">
        <f t="shared" si="5"/>
        <v/>
      </c>
      <c r="AN10" s="54" t="str">
        <f t="shared" si="6"/>
        <v/>
      </c>
      <c r="AO10" s="54" t="str">
        <f t="shared" si="7"/>
        <v/>
      </c>
      <c r="AP10" s="54" t="str">
        <f t="shared" si="8"/>
        <v/>
      </c>
      <c r="AQ10" s="54" t="str">
        <f t="shared" si="9"/>
        <v/>
      </c>
      <c r="AR10" s="54" t="str">
        <f t="shared" si="10"/>
        <v/>
      </c>
      <c r="AT10" s="54" t="str">
        <f t="shared" si="11"/>
        <v/>
      </c>
      <c r="AU10" s="54" t="str">
        <f t="shared" si="12"/>
        <v/>
      </c>
      <c r="AV10" s="54" t="str">
        <f t="shared" si="12"/>
        <v/>
      </c>
      <c r="AW10" s="54" t="str">
        <f t="shared" si="12"/>
        <v/>
      </c>
      <c r="AX10" s="54" t="str">
        <f t="shared" si="12"/>
        <v/>
      </c>
      <c r="AY10" s="54" t="str">
        <f t="shared" si="12"/>
        <v/>
      </c>
      <c r="AZ10" s="54" t="str">
        <f t="shared" si="12"/>
        <v/>
      </c>
      <c r="BA10" s="54" t="str">
        <f t="shared" si="12"/>
        <v/>
      </c>
      <c r="BB10" s="54" t="str">
        <f t="shared" si="12"/>
        <v/>
      </c>
      <c r="BC10" s="54" t="str">
        <f t="shared" si="12"/>
        <v/>
      </c>
      <c r="BE10" s="55" t="str">
        <f>IF(AI$3="","",IF(AND(AI$3&gt;=$AB$10,AI$3&lt;=$AC$10),1074000,""))</f>
        <v/>
      </c>
      <c r="BF10" s="55" t="str">
        <f t="shared" ref="BF10:BN10" si="66">IF(AJ$3="","",IF(AND(AJ$3&gt;=$AB$10,AJ$3&lt;=$AC$10),1074000,""))</f>
        <v/>
      </c>
      <c r="BG10" s="55" t="str">
        <f t="shared" si="66"/>
        <v/>
      </c>
      <c r="BH10" s="55" t="str">
        <f t="shared" si="66"/>
        <v/>
      </c>
      <c r="BI10" s="55" t="str">
        <f t="shared" si="66"/>
        <v/>
      </c>
      <c r="BJ10" s="55" t="str">
        <f t="shared" si="66"/>
        <v/>
      </c>
      <c r="BK10" s="55" t="str">
        <f t="shared" si="66"/>
        <v/>
      </c>
      <c r="BL10" s="55" t="str">
        <f t="shared" si="66"/>
        <v/>
      </c>
      <c r="BM10" s="55" t="str">
        <f t="shared" si="66"/>
        <v/>
      </c>
      <c r="BN10" s="55" t="str">
        <f t="shared" si="66"/>
        <v/>
      </c>
      <c r="BP10" s="55" t="str">
        <f>IF(AT$3="","",IF(AND(AT$3&gt;=$AB$10,AT$3&lt;=$AC$10),1074000,""))</f>
        <v/>
      </c>
      <c r="BQ10" s="55" t="str">
        <f t="shared" ref="BQ10" si="67">IF(AU$3="","",IF(AND(AU$3&gt;=$AB$10,AU$3&lt;=$AC$10),1074000,""))</f>
        <v/>
      </c>
      <c r="BR10" s="55" t="str">
        <f t="shared" ref="BR10" si="68">IF(AV$3="","",IF(AND(AV$3&gt;=$AB$10,AV$3&lt;=$AC$10),1074000,""))</f>
        <v/>
      </c>
      <c r="BS10" s="55" t="str">
        <f t="shared" ref="BS10" si="69">IF(AW$3="","",IF(AND(AW$3&gt;=$AB$10,AW$3&lt;=$AC$10),1074000,""))</f>
        <v/>
      </c>
      <c r="BT10" s="55" t="str">
        <f t="shared" ref="BT10" si="70">IF(AX$3="","",IF(AND(AX$3&gt;=$AB$10,AX$3&lt;=$AC$10),1074000,""))</f>
        <v/>
      </c>
      <c r="BU10" s="55" t="str">
        <f t="shared" ref="BU10" si="71">IF(AY$3="","",IF(AND(AY$3&gt;=$AB$10,AY$3&lt;=$AC$10),1074000,""))</f>
        <v/>
      </c>
      <c r="BV10" s="55" t="str">
        <f t="shared" ref="BV10" si="72">IF(AZ$3="","",IF(AND(AZ$3&gt;=$AB$10,AZ$3&lt;=$AC$10),1074000,""))</f>
        <v/>
      </c>
      <c r="BW10" s="55" t="str">
        <f t="shared" ref="BW10" si="73">IF(BA$3="","",IF(AND(BA$3&gt;=$AB$10,BA$3&lt;=$AC$10),1074000,""))</f>
        <v/>
      </c>
      <c r="BX10" s="55" t="str">
        <f t="shared" ref="BX10" si="74">IF(BB$3="","",IF(AND(BB$3&gt;=$AB$10,BB$3&lt;=$AC$10),1074000,""))</f>
        <v/>
      </c>
      <c r="BY10" s="55" t="str">
        <f t="shared" ref="BY10" si="75">IF(BC$3="","",IF(AND(BC$3&gt;=$AB$10,BC$3&lt;=$AC$10),1074000,""))</f>
        <v/>
      </c>
    </row>
    <row r="11" spans="2:77" ht="21" customHeight="1" x14ac:dyDescent="0.15">
      <c r="B11" s="316" t="str">
        <f>IF(入力!$K19="","",入力!$K19)</f>
        <v/>
      </c>
      <c r="C11" s="316"/>
      <c r="D11" s="316"/>
      <c r="E11" s="316"/>
      <c r="F11" s="316"/>
      <c r="G11" s="316"/>
      <c r="H11" s="316"/>
      <c r="I11" s="585" t="str">
        <f t="shared" si="55"/>
        <v/>
      </c>
      <c r="J11" s="585"/>
      <c r="K11" s="585"/>
      <c r="L11" s="585"/>
      <c r="M11" s="585"/>
      <c r="N11" s="585"/>
      <c r="O11" s="585"/>
      <c r="P11" s="585" t="str">
        <f t="shared" si="44"/>
        <v/>
      </c>
      <c r="Q11" s="585"/>
      <c r="R11" s="585"/>
      <c r="S11" s="585"/>
      <c r="T11" s="585"/>
      <c r="U11" s="585"/>
      <c r="V11" s="585"/>
      <c r="W11" s="460" t="str">
        <f>IF(AND(入力!R19="",P11=""),"",IF(P11="",入力!R19,P11))</f>
        <v/>
      </c>
      <c r="X11" s="460"/>
      <c r="Y11" s="460"/>
      <c r="Z11" s="460"/>
      <c r="AB11" s="54">
        <f t="shared" si="33"/>
        <v>1628000</v>
      </c>
      <c r="AC11" s="38">
        <v>1799999</v>
      </c>
      <c r="AD11" s="227" t="s">
        <v>65</v>
      </c>
      <c r="AE11" s="577"/>
      <c r="AF11" s="574" t="s">
        <v>195</v>
      </c>
      <c r="AG11" s="575"/>
      <c r="AH11" s="576"/>
      <c r="AI11" s="54" t="str">
        <f t="shared" si="2"/>
        <v/>
      </c>
      <c r="AJ11" s="54" t="str">
        <f t="shared" si="2"/>
        <v/>
      </c>
      <c r="AK11" s="54" t="str">
        <f t="shared" si="3"/>
        <v/>
      </c>
      <c r="AL11" s="54" t="str">
        <f t="shared" si="4"/>
        <v/>
      </c>
      <c r="AM11" s="54" t="str">
        <f t="shared" si="5"/>
        <v/>
      </c>
      <c r="AN11" s="54" t="str">
        <f t="shared" si="6"/>
        <v/>
      </c>
      <c r="AO11" s="54" t="str">
        <f t="shared" si="7"/>
        <v/>
      </c>
      <c r="AP11" s="54" t="str">
        <f t="shared" si="8"/>
        <v/>
      </c>
      <c r="AQ11" s="54" t="str">
        <f t="shared" si="9"/>
        <v/>
      </c>
      <c r="AR11" s="54" t="str">
        <f t="shared" si="10"/>
        <v/>
      </c>
      <c r="AT11" s="54" t="str">
        <f t="shared" si="11"/>
        <v/>
      </c>
      <c r="AU11" s="54" t="str">
        <f t="shared" si="12"/>
        <v/>
      </c>
      <c r="AV11" s="54" t="str">
        <f t="shared" si="12"/>
        <v/>
      </c>
      <c r="AW11" s="54" t="str">
        <f t="shared" si="12"/>
        <v/>
      </c>
      <c r="AX11" s="54" t="str">
        <f t="shared" si="12"/>
        <v/>
      </c>
      <c r="AY11" s="54" t="str">
        <f t="shared" si="12"/>
        <v/>
      </c>
      <c r="AZ11" s="54" t="str">
        <f t="shared" si="12"/>
        <v/>
      </c>
      <c r="BA11" s="54" t="str">
        <f t="shared" si="12"/>
        <v/>
      </c>
      <c r="BB11" s="54" t="str">
        <f t="shared" si="12"/>
        <v/>
      </c>
      <c r="BC11" s="54" t="str">
        <f t="shared" si="12"/>
        <v/>
      </c>
      <c r="BE11" s="55" t="str">
        <f>IF(AI$3="","",IF(AND(AI$3&gt;=$AB$11,AI$3&lt;=$AC$11),ROUNDDOWN(ROUNDDOWN(AI$3/4,-3)*2.4,0)+100000,""))</f>
        <v/>
      </c>
      <c r="BF11" s="55" t="str">
        <f t="shared" ref="BF11:BN11" si="76">IF(AJ$3="","",IF(AND(AJ$3&gt;=$AB$11,AJ$3&lt;=$AC$11),ROUNDDOWN(ROUNDDOWN(AJ$3/4,-3)*2.4,0)+100000,""))</f>
        <v/>
      </c>
      <c r="BG11" s="55" t="str">
        <f t="shared" si="76"/>
        <v/>
      </c>
      <c r="BH11" s="55" t="str">
        <f t="shared" si="76"/>
        <v/>
      </c>
      <c r="BI11" s="55" t="str">
        <f t="shared" si="76"/>
        <v/>
      </c>
      <c r="BJ11" s="55" t="str">
        <f t="shared" si="76"/>
        <v/>
      </c>
      <c r="BK11" s="55" t="str">
        <f t="shared" si="76"/>
        <v/>
      </c>
      <c r="BL11" s="55" t="str">
        <f t="shared" si="76"/>
        <v/>
      </c>
      <c r="BM11" s="55" t="str">
        <f t="shared" si="76"/>
        <v/>
      </c>
      <c r="BN11" s="55" t="str">
        <f t="shared" si="76"/>
        <v/>
      </c>
      <c r="BP11" s="55" t="str">
        <f>IF(AT$3="","",IF(AND(AT$3&gt;=$AB$11,AT$3&lt;=$AC$11),ROUNDDOWN(ROUNDDOWN(AT$3/4,-3)*2.4,0)+100000,""))</f>
        <v/>
      </c>
      <c r="BQ11" s="55" t="str">
        <f t="shared" ref="BQ11" si="77">IF(AU$3="","",IF(AND(AU$3&gt;=$AB$11,AU$3&lt;=$AC$11),ROUNDDOWN(ROUNDDOWN(AU$3/4,-3)*2.4,0)+100000,""))</f>
        <v/>
      </c>
      <c r="BR11" s="55" t="str">
        <f t="shared" ref="BR11" si="78">IF(AV$3="","",IF(AND(AV$3&gt;=$AB$11,AV$3&lt;=$AC$11),ROUNDDOWN(ROUNDDOWN(AV$3/4,-3)*2.4,0)+100000,""))</f>
        <v/>
      </c>
      <c r="BS11" s="55" t="str">
        <f t="shared" ref="BS11" si="79">IF(AW$3="","",IF(AND(AW$3&gt;=$AB$11,AW$3&lt;=$AC$11),ROUNDDOWN(ROUNDDOWN(AW$3/4,-3)*2.4,0)+100000,""))</f>
        <v/>
      </c>
      <c r="BT11" s="55" t="str">
        <f t="shared" ref="BT11" si="80">IF(AX$3="","",IF(AND(AX$3&gt;=$AB$11,AX$3&lt;=$AC$11),ROUNDDOWN(ROUNDDOWN(AX$3/4,-3)*2.4,0)+100000,""))</f>
        <v/>
      </c>
      <c r="BU11" s="55" t="str">
        <f t="shared" ref="BU11" si="81">IF(AY$3="","",IF(AND(AY$3&gt;=$AB$11,AY$3&lt;=$AC$11),ROUNDDOWN(ROUNDDOWN(AY$3/4,-3)*2.4,0)+100000,""))</f>
        <v/>
      </c>
      <c r="BV11" s="55" t="str">
        <f t="shared" ref="BV11" si="82">IF(AZ$3="","",IF(AND(AZ$3&gt;=$AB$11,AZ$3&lt;=$AC$11),ROUNDDOWN(ROUNDDOWN(AZ$3/4,-3)*2.4,0)+100000,""))</f>
        <v/>
      </c>
      <c r="BW11" s="55" t="str">
        <f t="shared" ref="BW11" si="83">IF(BA$3="","",IF(AND(BA$3&gt;=$AB$11,BA$3&lt;=$AC$11),ROUNDDOWN(ROUNDDOWN(BA$3/4,-3)*2.4,0)+100000,""))</f>
        <v/>
      </c>
      <c r="BX11" s="55" t="str">
        <f t="shared" ref="BX11" si="84">IF(BB$3="","",IF(AND(BB$3&gt;=$AB$11,BB$3&lt;=$AC$11),ROUNDDOWN(ROUNDDOWN(BB$3/4,-3)*2.4,0)+100000,""))</f>
        <v/>
      </c>
      <c r="BY11" s="55" t="str">
        <f t="shared" ref="BY11" si="85">IF(BC$3="","",IF(AND(BC$3&gt;=$AB$11,BC$3&lt;=$AC$11),ROUNDDOWN(ROUNDDOWN(BC$3/4,-3)*2.4,0)+100000,""))</f>
        <v/>
      </c>
    </row>
    <row r="12" spans="2:77" ht="21" customHeight="1" x14ac:dyDescent="0.15">
      <c r="B12" s="316" t="str">
        <f>IF(入力!$K20="","",入力!$K20)</f>
        <v/>
      </c>
      <c r="C12" s="316"/>
      <c r="D12" s="316"/>
      <c r="E12" s="316"/>
      <c r="F12" s="316"/>
      <c r="G12" s="316"/>
      <c r="H12" s="316"/>
      <c r="I12" s="585" t="str">
        <f t="shared" si="55"/>
        <v/>
      </c>
      <c r="J12" s="585"/>
      <c r="K12" s="585"/>
      <c r="L12" s="585"/>
      <c r="M12" s="585"/>
      <c r="N12" s="585"/>
      <c r="O12" s="585"/>
      <c r="P12" s="585" t="str">
        <f t="shared" si="44"/>
        <v/>
      </c>
      <c r="Q12" s="585"/>
      <c r="R12" s="585"/>
      <c r="S12" s="585"/>
      <c r="T12" s="585"/>
      <c r="U12" s="585"/>
      <c r="V12" s="585"/>
      <c r="W12" s="460" t="str">
        <f>IF(AND(入力!R20="",P12=""),"",IF(P12="",入力!R20,P12))</f>
        <v/>
      </c>
      <c r="X12" s="460"/>
      <c r="Y12" s="460"/>
      <c r="Z12" s="460"/>
      <c r="AB12" s="54">
        <f t="shared" si="33"/>
        <v>1800000</v>
      </c>
      <c r="AC12" s="38">
        <v>3599999</v>
      </c>
      <c r="AD12" s="578"/>
      <c r="AE12" s="579"/>
      <c r="AF12" s="574" t="s">
        <v>196</v>
      </c>
      <c r="AG12" s="575"/>
      <c r="AH12" s="576"/>
      <c r="AI12" s="54" t="str">
        <f t="shared" si="2"/>
        <v/>
      </c>
      <c r="AJ12" s="54" t="str">
        <f t="shared" si="2"/>
        <v/>
      </c>
      <c r="AK12" s="54" t="str">
        <f t="shared" si="3"/>
        <v/>
      </c>
      <c r="AL12" s="54" t="str">
        <f t="shared" si="4"/>
        <v/>
      </c>
      <c r="AM12" s="54" t="str">
        <f t="shared" si="5"/>
        <v/>
      </c>
      <c r="AN12" s="54" t="str">
        <f t="shared" si="6"/>
        <v/>
      </c>
      <c r="AO12" s="54" t="str">
        <f t="shared" si="7"/>
        <v/>
      </c>
      <c r="AP12" s="54" t="str">
        <f t="shared" si="8"/>
        <v/>
      </c>
      <c r="AQ12" s="54" t="str">
        <f t="shared" si="9"/>
        <v/>
      </c>
      <c r="AR12" s="54" t="str">
        <f t="shared" si="10"/>
        <v/>
      </c>
      <c r="AT12" s="54" t="str">
        <f t="shared" si="11"/>
        <v/>
      </c>
      <c r="AU12" s="54" t="str">
        <f t="shared" si="12"/>
        <v/>
      </c>
      <c r="AV12" s="54" t="str">
        <f t="shared" si="12"/>
        <v/>
      </c>
      <c r="AW12" s="54" t="str">
        <f t="shared" si="12"/>
        <v/>
      </c>
      <c r="AX12" s="54" t="str">
        <f t="shared" si="12"/>
        <v/>
      </c>
      <c r="AY12" s="54" t="str">
        <f t="shared" si="12"/>
        <v/>
      </c>
      <c r="AZ12" s="54" t="str">
        <f t="shared" si="12"/>
        <v/>
      </c>
      <c r="BA12" s="54" t="str">
        <f t="shared" si="12"/>
        <v/>
      </c>
      <c r="BB12" s="54" t="str">
        <f t="shared" si="12"/>
        <v/>
      </c>
      <c r="BC12" s="54" t="str">
        <f t="shared" si="12"/>
        <v/>
      </c>
      <c r="BE12" s="55" t="str">
        <f>IF(AI$3="","",IF(AND(AI$3&gt;=$AB$12,AI$3&lt;=$AC$12),ROUNDDOWN(ROUNDDOWN(AI$3/4,-3)*2.8,0)-80000,""))</f>
        <v/>
      </c>
      <c r="BF12" s="55" t="str">
        <f t="shared" ref="BF12:BN12" si="86">IF(AJ$3="","",IF(AND(AJ$3&gt;=$AB$12,AJ$3&lt;=$AC$12),ROUNDDOWN(ROUNDDOWN(AJ$3/4,-3)*2.8,0)-80000,""))</f>
        <v/>
      </c>
      <c r="BG12" s="55" t="str">
        <f t="shared" si="86"/>
        <v/>
      </c>
      <c r="BH12" s="55" t="str">
        <f t="shared" si="86"/>
        <v/>
      </c>
      <c r="BI12" s="55" t="str">
        <f t="shared" si="86"/>
        <v/>
      </c>
      <c r="BJ12" s="55" t="str">
        <f t="shared" si="86"/>
        <v/>
      </c>
      <c r="BK12" s="55" t="str">
        <f t="shared" si="86"/>
        <v/>
      </c>
      <c r="BL12" s="55" t="str">
        <f t="shared" si="86"/>
        <v/>
      </c>
      <c r="BM12" s="55" t="str">
        <f t="shared" si="86"/>
        <v/>
      </c>
      <c r="BN12" s="55" t="str">
        <f t="shared" si="86"/>
        <v/>
      </c>
      <c r="BP12" s="55" t="str">
        <f>IF(AT$3="","",IF(AND(AT$3&gt;=$AB$12,AT$3&lt;=$AC$12),ROUNDDOWN(ROUNDDOWN(AT$3/4,-3)*2.8,0)-80000,""))</f>
        <v/>
      </c>
      <c r="BQ12" s="55" t="str">
        <f t="shared" ref="BQ12" si="87">IF(AU$3="","",IF(AND(AU$3&gt;=$AB$12,AU$3&lt;=$AC$12),ROUNDDOWN(ROUNDDOWN(AU$3/4,-3)*2.8,0)-80000,""))</f>
        <v/>
      </c>
      <c r="BR12" s="55" t="str">
        <f t="shared" ref="BR12" si="88">IF(AV$3="","",IF(AND(AV$3&gt;=$AB$12,AV$3&lt;=$AC$12),ROUNDDOWN(ROUNDDOWN(AV$3/4,-3)*2.8,0)-80000,""))</f>
        <v/>
      </c>
      <c r="BS12" s="55" t="str">
        <f t="shared" ref="BS12" si="89">IF(AW$3="","",IF(AND(AW$3&gt;=$AB$12,AW$3&lt;=$AC$12),ROUNDDOWN(ROUNDDOWN(AW$3/4,-3)*2.8,0)-80000,""))</f>
        <v/>
      </c>
      <c r="BT12" s="55" t="str">
        <f t="shared" ref="BT12" si="90">IF(AX$3="","",IF(AND(AX$3&gt;=$AB$12,AX$3&lt;=$AC$12),ROUNDDOWN(ROUNDDOWN(AX$3/4,-3)*2.8,0)-80000,""))</f>
        <v/>
      </c>
      <c r="BU12" s="55" t="str">
        <f t="shared" ref="BU12" si="91">IF(AY$3="","",IF(AND(AY$3&gt;=$AB$12,AY$3&lt;=$AC$12),ROUNDDOWN(ROUNDDOWN(AY$3/4,-3)*2.8,0)-80000,""))</f>
        <v/>
      </c>
      <c r="BV12" s="55" t="str">
        <f t="shared" ref="BV12" si="92">IF(AZ$3="","",IF(AND(AZ$3&gt;=$AB$12,AZ$3&lt;=$AC$12),ROUNDDOWN(ROUNDDOWN(AZ$3/4,-3)*2.8,0)-80000,""))</f>
        <v/>
      </c>
      <c r="BW12" s="55" t="str">
        <f t="shared" ref="BW12" si="93">IF(BA$3="","",IF(AND(BA$3&gt;=$AB$12,BA$3&lt;=$AC$12),ROUNDDOWN(ROUNDDOWN(BA$3/4,-3)*2.8,0)-80000,""))</f>
        <v/>
      </c>
      <c r="BX12" s="55" t="str">
        <f t="shared" ref="BX12" si="94">IF(BB$3="","",IF(AND(BB$3&gt;=$AB$12,BB$3&lt;=$AC$12),ROUNDDOWN(ROUNDDOWN(BB$3/4,-3)*2.8,0)-80000,""))</f>
        <v/>
      </c>
      <c r="BY12" s="55" t="str">
        <f t="shared" ref="BY12" si="95">IF(BC$3="","",IF(AND(BC$3&gt;=$AB$12,BC$3&lt;=$AC$12),ROUNDDOWN(ROUNDDOWN(BC$3/4,-3)*2.8,0)-80000,""))</f>
        <v/>
      </c>
    </row>
    <row r="13" spans="2:77" ht="21" customHeight="1" x14ac:dyDescent="0.15">
      <c r="B13" s="316" t="str">
        <f>IF(入力!$K21="","",入力!$K21)</f>
        <v/>
      </c>
      <c r="C13" s="316"/>
      <c r="D13" s="316"/>
      <c r="E13" s="316"/>
      <c r="F13" s="316"/>
      <c r="G13" s="316"/>
      <c r="H13" s="316"/>
      <c r="I13" s="585" t="str">
        <f t="shared" si="55"/>
        <v/>
      </c>
      <c r="J13" s="585"/>
      <c r="K13" s="585"/>
      <c r="L13" s="585"/>
      <c r="M13" s="585"/>
      <c r="N13" s="585"/>
      <c r="O13" s="585"/>
      <c r="P13" s="585" t="str">
        <f t="shared" si="44"/>
        <v/>
      </c>
      <c r="Q13" s="585"/>
      <c r="R13" s="585"/>
      <c r="S13" s="585"/>
      <c r="T13" s="585"/>
      <c r="U13" s="585"/>
      <c r="V13" s="585"/>
      <c r="W13" s="460" t="str">
        <f>IF(AND(入力!R21="",P13=""),"",IF(P13="",入力!R21,P13))</f>
        <v/>
      </c>
      <c r="X13" s="460"/>
      <c r="Y13" s="460"/>
      <c r="Z13" s="460"/>
      <c r="AB13" s="54">
        <f t="shared" si="33"/>
        <v>3600000</v>
      </c>
      <c r="AC13" s="38">
        <v>6599999</v>
      </c>
      <c r="AD13" s="580"/>
      <c r="AE13" s="581"/>
      <c r="AF13" s="574" t="s">
        <v>197</v>
      </c>
      <c r="AG13" s="575"/>
      <c r="AH13" s="576"/>
      <c r="AI13" s="54" t="str">
        <f t="shared" si="2"/>
        <v/>
      </c>
      <c r="AJ13" s="54" t="str">
        <f t="shared" si="2"/>
        <v/>
      </c>
      <c r="AK13" s="54" t="str">
        <f t="shared" si="3"/>
        <v/>
      </c>
      <c r="AL13" s="54" t="str">
        <f t="shared" si="4"/>
        <v/>
      </c>
      <c r="AM13" s="54" t="str">
        <f t="shared" si="5"/>
        <v/>
      </c>
      <c r="AN13" s="54" t="str">
        <f t="shared" si="6"/>
        <v/>
      </c>
      <c r="AO13" s="54" t="str">
        <f t="shared" si="7"/>
        <v/>
      </c>
      <c r="AP13" s="54" t="str">
        <f t="shared" si="8"/>
        <v/>
      </c>
      <c r="AQ13" s="54" t="str">
        <f t="shared" si="9"/>
        <v/>
      </c>
      <c r="AR13" s="54" t="str">
        <f t="shared" si="10"/>
        <v/>
      </c>
      <c r="AT13" s="54" t="str">
        <f t="shared" si="11"/>
        <v/>
      </c>
      <c r="AU13" s="54" t="str">
        <f t="shared" si="12"/>
        <v/>
      </c>
      <c r="AV13" s="54" t="str">
        <f t="shared" si="12"/>
        <v/>
      </c>
      <c r="AW13" s="54" t="str">
        <f t="shared" si="12"/>
        <v/>
      </c>
      <c r="AX13" s="54" t="str">
        <f t="shared" si="12"/>
        <v/>
      </c>
      <c r="AY13" s="54" t="str">
        <f t="shared" si="12"/>
        <v/>
      </c>
      <c r="AZ13" s="54" t="str">
        <f t="shared" si="12"/>
        <v/>
      </c>
      <c r="BA13" s="54" t="str">
        <f t="shared" si="12"/>
        <v/>
      </c>
      <c r="BB13" s="54" t="str">
        <f t="shared" si="12"/>
        <v/>
      </c>
      <c r="BC13" s="54" t="str">
        <f t="shared" si="12"/>
        <v/>
      </c>
      <c r="BE13" s="55" t="str">
        <f>IF(AI$3="","",IF(AND(AI$3&gt;=$AB$13,AI$3&lt;=$AC$13),ROUNDDOWN(ROUNDDOWN(AI$3/4,-3)*3.2,0)-440000,""))</f>
        <v/>
      </c>
      <c r="BF13" s="55" t="str">
        <f t="shared" ref="BF13:BN13" si="96">IF(AJ$3="","",IF(AND(AJ$3&gt;=$AB$13,AJ$3&lt;=$AC$13),ROUNDDOWN(ROUNDDOWN(AJ$3/4,-3)*3.2,0)-440000,""))</f>
        <v/>
      </c>
      <c r="BG13" s="55" t="str">
        <f t="shared" si="96"/>
        <v/>
      </c>
      <c r="BH13" s="55" t="str">
        <f t="shared" si="96"/>
        <v/>
      </c>
      <c r="BI13" s="55" t="str">
        <f t="shared" si="96"/>
        <v/>
      </c>
      <c r="BJ13" s="55" t="str">
        <f t="shared" si="96"/>
        <v/>
      </c>
      <c r="BK13" s="55" t="str">
        <f t="shared" si="96"/>
        <v/>
      </c>
      <c r="BL13" s="55" t="str">
        <f t="shared" si="96"/>
        <v/>
      </c>
      <c r="BM13" s="55" t="str">
        <f t="shared" si="96"/>
        <v/>
      </c>
      <c r="BN13" s="55" t="str">
        <f t="shared" si="96"/>
        <v/>
      </c>
      <c r="BP13" s="55" t="str">
        <f>IF(AT$3="","",IF(AND(AT$3&gt;=$AB$13,AT$3&lt;=$AC$13),ROUNDDOWN(ROUNDDOWN(AT$3/4,-3)*3.2,0)-440000,""))</f>
        <v/>
      </c>
      <c r="BQ13" s="55" t="str">
        <f t="shared" ref="BQ13" si="97">IF(AU$3="","",IF(AND(AU$3&gt;=$AB$13,AU$3&lt;=$AC$13),ROUNDDOWN(ROUNDDOWN(AU$3/4,-3)*3.2,0)-440000,""))</f>
        <v/>
      </c>
      <c r="BR13" s="55" t="str">
        <f t="shared" ref="BR13" si="98">IF(AV$3="","",IF(AND(AV$3&gt;=$AB$13,AV$3&lt;=$AC$13),ROUNDDOWN(ROUNDDOWN(AV$3/4,-3)*3.2,0)-440000,""))</f>
        <v/>
      </c>
      <c r="BS13" s="55" t="str">
        <f t="shared" ref="BS13" si="99">IF(AW$3="","",IF(AND(AW$3&gt;=$AB$13,AW$3&lt;=$AC$13),ROUNDDOWN(ROUNDDOWN(AW$3/4,-3)*3.2,0)-440000,""))</f>
        <v/>
      </c>
      <c r="BT13" s="55" t="str">
        <f t="shared" ref="BT13" si="100">IF(AX$3="","",IF(AND(AX$3&gt;=$AB$13,AX$3&lt;=$AC$13),ROUNDDOWN(ROUNDDOWN(AX$3/4,-3)*3.2,0)-440000,""))</f>
        <v/>
      </c>
      <c r="BU13" s="55" t="str">
        <f t="shared" ref="BU13" si="101">IF(AY$3="","",IF(AND(AY$3&gt;=$AB$13,AY$3&lt;=$AC$13),ROUNDDOWN(ROUNDDOWN(AY$3/4,-3)*3.2,0)-440000,""))</f>
        <v/>
      </c>
      <c r="BV13" s="55" t="str">
        <f t="shared" ref="BV13" si="102">IF(AZ$3="","",IF(AND(AZ$3&gt;=$AB$13,AZ$3&lt;=$AC$13),ROUNDDOWN(ROUNDDOWN(AZ$3/4,-3)*3.2,0)-440000,""))</f>
        <v/>
      </c>
      <c r="BW13" s="55" t="str">
        <f t="shared" ref="BW13" si="103">IF(BA$3="","",IF(AND(BA$3&gt;=$AB$13,BA$3&lt;=$AC$13),ROUNDDOWN(ROUNDDOWN(BA$3/4,-3)*3.2,0)-440000,""))</f>
        <v/>
      </c>
      <c r="BX13" s="55" t="str">
        <f t="shared" ref="BX13" si="104">IF(BB$3="","",IF(AND(BB$3&gt;=$AB$13,BB$3&lt;=$AC$13),ROUNDDOWN(ROUNDDOWN(BB$3/4,-3)*3.2,0)-440000,""))</f>
        <v/>
      </c>
      <c r="BY13" s="55" t="str">
        <f t="shared" ref="BY13" si="105">IF(BC$3="","",IF(AND(BC$3&gt;=$AB$13,BC$3&lt;=$AC$13),ROUNDDOWN(ROUNDDOWN(BC$3/4,-3)*3.2,0)-440000,""))</f>
        <v/>
      </c>
    </row>
    <row r="14" spans="2:77" ht="21" customHeight="1" x14ac:dyDescent="0.15">
      <c r="B14" s="316" t="str">
        <f>IF(入力!$K22="","",入力!$K22)</f>
        <v/>
      </c>
      <c r="C14" s="316"/>
      <c r="D14" s="316"/>
      <c r="E14" s="316"/>
      <c r="F14" s="316"/>
      <c r="G14" s="316"/>
      <c r="H14" s="316"/>
      <c r="I14" s="585" t="str">
        <f t="shared" si="55"/>
        <v/>
      </c>
      <c r="J14" s="585"/>
      <c r="K14" s="585"/>
      <c r="L14" s="585"/>
      <c r="M14" s="585"/>
      <c r="N14" s="585"/>
      <c r="O14" s="585"/>
      <c r="P14" s="585" t="str">
        <f t="shared" si="44"/>
        <v/>
      </c>
      <c r="Q14" s="585"/>
      <c r="R14" s="585"/>
      <c r="S14" s="585"/>
      <c r="T14" s="585"/>
      <c r="U14" s="585"/>
      <c r="V14" s="585"/>
      <c r="W14" s="460" t="str">
        <f>IF(AND(入力!R22="",P14=""),"",IF(P14="",入力!R22,P14))</f>
        <v/>
      </c>
      <c r="X14" s="460"/>
      <c r="Y14" s="460"/>
      <c r="Z14" s="460"/>
      <c r="AB14" s="54">
        <f t="shared" si="33"/>
        <v>6600000</v>
      </c>
      <c r="AC14" s="38">
        <v>8499999</v>
      </c>
      <c r="AD14" s="574" t="s">
        <v>198</v>
      </c>
      <c r="AE14" s="575"/>
      <c r="AF14" s="575"/>
      <c r="AG14" s="575"/>
      <c r="AH14" s="576"/>
      <c r="AI14" s="54" t="str">
        <f t="shared" si="2"/>
        <v/>
      </c>
      <c r="AJ14" s="54" t="str">
        <f t="shared" si="2"/>
        <v/>
      </c>
      <c r="AK14" s="54" t="str">
        <f t="shared" si="3"/>
        <v/>
      </c>
      <c r="AL14" s="54" t="str">
        <f t="shared" si="4"/>
        <v/>
      </c>
      <c r="AM14" s="54" t="str">
        <f t="shared" si="5"/>
        <v/>
      </c>
      <c r="AN14" s="54" t="str">
        <f t="shared" si="6"/>
        <v/>
      </c>
      <c r="AO14" s="54" t="str">
        <f t="shared" si="7"/>
        <v/>
      </c>
      <c r="AP14" s="54" t="str">
        <f t="shared" si="8"/>
        <v/>
      </c>
      <c r="AQ14" s="54" t="str">
        <f t="shared" si="9"/>
        <v/>
      </c>
      <c r="AR14" s="54" t="str">
        <f t="shared" si="10"/>
        <v/>
      </c>
      <c r="AT14" s="54" t="str">
        <f t="shared" si="11"/>
        <v/>
      </c>
      <c r="AU14" s="54" t="str">
        <f t="shared" si="12"/>
        <v/>
      </c>
      <c r="AV14" s="54" t="str">
        <f t="shared" si="12"/>
        <v/>
      </c>
      <c r="AW14" s="54" t="str">
        <f t="shared" si="12"/>
        <v/>
      </c>
      <c r="AX14" s="54" t="str">
        <f t="shared" si="12"/>
        <v/>
      </c>
      <c r="AY14" s="54" t="str">
        <f t="shared" si="12"/>
        <v/>
      </c>
      <c r="AZ14" s="54" t="str">
        <f t="shared" si="12"/>
        <v/>
      </c>
      <c r="BA14" s="54" t="str">
        <f t="shared" si="12"/>
        <v/>
      </c>
      <c r="BB14" s="54" t="str">
        <f t="shared" si="12"/>
        <v/>
      </c>
      <c r="BC14" s="54" t="str">
        <f t="shared" si="12"/>
        <v/>
      </c>
      <c r="BE14" s="55" t="str">
        <f>IF(AI$3="","",IF(AND(AI$3&gt;=$AB$14,AI$3&lt;=$AC$14),ROUNDDOWN(AI$3*0.9,0)-1100000,""))</f>
        <v/>
      </c>
      <c r="BF14" s="55" t="str">
        <f t="shared" ref="BF14:BN14" si="106">IF(AJ$3="","",IF(AND(AJ$3&gt;=$AB$14,AJ$3&lt;=$AC$14),ROUNDDOWN(AJ$3*0.9,0)-1100000,""))</f>
        <v/>
      </c>
      <c r="BG14" s="55" t="str">
        <f t="shared" si="106"/>
        <v/>
      </c>
      <c r="BH14" s="55" t="str">
        <f t="shared" si="106"/>
        <v/>
      </c>
      <c r="BI14" s="55" t="str">
        <f t="shared" si="106"/>
        <v/>
      </c>
      <c r="BJ14" s="55" t="str">
        <f t="shared" si="106"/>
        <v/>
      </c>
      <c r="BK14" s="55" t="str">
        <f t="shared" si="106"/>
        <v/>
      </c>
      <c r="BL14" s="55" t="str">
        <f t="shared" si="106"/>
        <v/>
      </c>
      <c r="BM14" s="55" t="str">
        <f t="shared" si="106"/>
        <v/>
      </c>
      <c r="BN14" s="55" t="str">
        <f t="shared" si="106"/>
        <v/>
      </c>
      <c r="BP14" s="55" t="str">
        <f>IF(AT$3="","",IF(AND(AT$3&gt;=$AB$14,AT$3&lt;=$AC$14),ROUNDDOWN(AT$3*0.9,0)-1100000,""))</f>
        <v/>
      </c>
      <c r="BQ14" s="55" t="str">
        <f t="shared" ref="BQ14" si="107">IF(AU$3="","",IF(AND(AU$3&gt;=$AB$14,AU$3&lt;=$AC$14),ROUNDDOWN(AU$3*0.9,0)-1100000,""))</f>
        <v/>
      </c>
      <c r="BR14" s="55" t="str">
        <f t="shared" ref="BR14" si="108">IF(AV$3="","",IF(AND(AV$3&gt;=$AB$14,AV$3&lt;=$AC$14),ROUNDDOWN(AV$3*0.9,0)-1100000,""))</f>
        <v/>
      </c>
      <c r="BS14" s="55" t="str">
        <f t="shared" ref="BS14" si="109">IF(AW$3="","",IF(AND(AW$3&gt;=$AB$14,AW$3&lt;=$AC$14),ROUNDDOWN(AW$3*0.9,0)-1100000,""))</f>
        <v/>
      </c>
      <c r="BT14" s="55" t="str">
        <f t="shared" ref="BT14" si="110">IF(AX$3="","",IF(AND(AX$3&gt;=$AB$14,AX$3&lt;=$AC$14),ROUNDDOWN(AX$3*0.9,0)-1100000,""))</f>
        <v/>
      </c>
      <c r="BU14" s="55" t="str">
        <f t="shared" ref="BU14" si="111">IF(AY$3="","",IF(AND(AY$3&gt;=$AB$14,AY$3&lt;=$AC$14),ROUNDDOWN(AY$3*0.9,0)-1100000,""))</f>
        <v/>
      </c>
      <c r="BV14" s="55" t="str">
        <f t="shared" ref="BV14" si="112">IF(AZ$3="","",IF(AND(AZ$3&gt;=$AB$14,AZ$3&lt;=$AC$14),ROUNDDOWN(AZ$3*0.9,0)-1100000,""))</f>
        <v/>
      </c>
      <c r="BW14" s="55" t="str">
        <f t="shared" ref="BW14" si="113">IF(BA$3="","",IF(AND(BA$3&gt;=$AB$14,BA$3&lt;=$AC$14),ROUNDDOWN(BA$3*0.9,0)-1100000,""))</f>
        <v/>
      </c>
      <c r="BX14" s="55" t="str">
        <f t="shared" ref="BX14" si="114">IF(BB$3="","",IF(AND(BB$3&gt;=$AB$14,BB$3&lt;=$AC$14),ROUNDDOWN(BB$3*0.9,0)-1100000,""))</f>
        <v/>
      </c>
      <c r="BY14" s="55" t="str">
        <f t="shared" ref="BY14" si="115">IF(BC$3="","",IF(AND(BC$3&gt;=$AB$14,BC$3&lt;=$AC$14),ROUNDDOWN(BC$3*0.9,0)-1100000,""))</f>
        <v/>
      </c>
    </row>
    <row r="15" spans="2:77" ht="21" customHeight="1" x14ac:dyDescent="0.15">
      <c r="B15" s="316" t="str">
        <f>IF(入力!$K23="","",入力!$K23)</f>
        <v/>
      </c>
      <c r="C15" s="316"/>
      <c r="D15" s="316"/>
      <c r="E15" s="316"/>
      <c r="F15" s="316"/>
      <c r="G15" s="316"/>
      <c r="H15" s="316"/>
      <c r="I15" s="585" t="str">
        <f t="shared" si="55"/>
        <v/>
      </c>
      <c r="J15" s="585"/>
      <c r="K15" s="585"/>
      <c r="L15" s="585"/>
      <c r="M15" s="585"/>
      <c r="N15" s="585"/>
      <c r="O15" s="585"/>
      <c r="P15" s="585" t="str">
        <f t="shared" si="44"/>
        <v/>
      </c>
      <c r="Q15" s="585"/>
      <c r="R15" s="585"/>
      <c r="S15" s="585"/>
      <c r="T15" s="585"/>
      <c r="U15" s="585"/>
      <c r="V15" s="585"/>
      <c r="W15" s="460" t="str">
        <f>IF(AND(入力!R23="",P15=""),"",IF(P15="",入力!R23,P15))</f>
        <v/>
      </c>
      <c r="X15" s="460"/>
      <c r="Y15" s="460"/>
      <c r="Z15" s="460"/>
      <c r="AB15" s="54">
        <f>AC14+1</f>
        <v>8500000</v>
      </c>
      <c r="AC15" s="54"/>
      <c r="AD15" s="574" t="s">
        <v>199</v>
      </c>
      <c r="AE15" s="575"/>
      <c r="AF15" s="575"/>
      <c r="AG15" s="575"/>
      <c r="AH15" s="576"/>
      <c r="AI15" s="54" t="str">
        <f t="shared" si="2"/>
        <v/>
      </c>
      <c r="AJ15" s="54" t="str">
        <f t="shared" si="2"/>
        <v/>
      </c>
      <c r="AK15" s="54" t="str">
        <f t="shared" si="3"/>
        <v/>
      </c>
      <c r="AL15" s="54" t="str">
        <f t="shared" si="4"/>
        <v/>
      </c>
      <c r="AM15" s="54" t="str">
        <f t="shared" si="5"/>
        <v/>
      </c>
      <c r="AN15" s="54" t="str">
        <f t="shared" si="6"/>
        <v/>
      </c>
      <c r="AO15" s="54" t="str">
        <f t="shared" si="7"/>
        <v/>
      </c>
      <c r="AP15" s="54" t="str">
        <f t="shared" si="8"/>
        <v/>
      </c>
      <c r="AQ15" s="54" t="str">
        <f t="shared" si="9"/>
        <v/>
      </c>
      <c r="AR15" s="54" t="str">
        <f t="shared" si="10"/>
        <v/>
      </c>
      <c r="AT15" s="54" t="str">
        <f t="shared" si="11"/>
        <v/>
      </c>
      <c r="AU15" s="54" t="str">
        <f t="shared" si="12"/>
        <v/>
      </c>
      <c r="AV15" s="54" t="str">
        <f t="shared" si="12"/>
        <v/>
      </c>
      <c r="AW15" s="54" t="str">
        <f t="shared" si="12"/>
        <v/>
      </c>
      <c r="AX15" s="54" t="str">
        <f t="shared" si="12"/>
        <v/>
      </c>
      <c r="AY15" s="54" t="str">
        <f t="shared" si="12"/>
        <v/>
      </c>
      <c r="AZ15" s="54" t="str">
        <f t="shared" si="12"/>
        <v/>
      </c>
      <c r="BA15" s="54" t="str">
        <f t="shared" si="12"/>
        <v/>
      </c>
      <c r="BB15" s="54" t="str">
        <f t="shared" si="12"/>
        <v/>
      </c>
      <c r="BC15" s="54" t="str">
        <f t="shared" si="12"/>
        <v/>
      </c>
      <c r="BE15" s="55" t="str">
        <f t="shared" ref="BE15:BN15" si="116">IF(AI$3="","",IF(AI$3&gt;=$AB$15,AI$3-1950000,""))</f>
        <v/>
      </c>
      <c r="BF15" s="55" t="str">
        <f t="shared" si="116"/>
        <v/>
      </c>
      <c r="BG15" s="55" t="str">
        <f t="shared" si="116"/>
        <v/>
      </c>
      <c r="BH15" s="55" t="str">
        <f t="shared" si="116"/>
        <v/>
      </c>
      <c r="BI15" s="55" t="str">
        <f t="shared" si="116"/>
        <v/>
      </c>
      <c r="BJ15" s="55" t="str">
        <f t="shared" si="116"/>
        <v/>
      </c>
      <c r="BK15" s="55" t="str">
        <f t="shared" si="116"/>
        <v/>
      </c>
      <c r="BL15" s="55" t="str">
        <f t="shared" si="116"/>
        <v/>
      </c>
      <c r="BM15" s="55" t="str">
        <f t="shared" si="116"/>
        <v/>
      </c>
      <c r="BN15" s="55" t="str">
        <f t="shared" si="116"/>
        <v/>
      </c>
      <c r="BP15" s="55" t="str">
        <f t="shared" ref="BP15:BY15" si="117">IF(AT$3="","",IF(AT$3&gt;=$AB$15,AT$3-1950000,""))</f>
        <v/>
      </c>
      <c r="BQ15" s="55" t="str">
        <f t="shared" si="117"/>
        <v/>
      </c>
      <c r="BR15" s="55" t="str">
        <f t="shared" si="117"/>
        <v/>
      </c>
      <c r="BS15" s="55" t="str">
        <f t="shared" si="117"/>
        <v/>
      </c>
      <c r="BT15" s="55" t="str">
        <f t="shared" si="117"/>
        <v/>
      </c>
      <c r="BU15" s="55" t="str">
        <f t="shared" si="117"/>
        <v/>
      </c>
      <c r="BV15" s="55" t="str">
        <f t="shared" si="117"/>
        <v/>
      </c>
      <c r="BW15" s="55" t="str">
        <f t="shared" si="117"/>
        <v/>
      </c>
      <c r="BX15" s="55" t="str">
        <f t="shared" si="117"/>
        <v/>
      </c>
      <c r="BY15" s="55" t="str">
        <f t="shared" si="117"/>
        <v/>
      </c>
    </row>
    <row r="16" spans="2:77" ht="21" customHeight="1" x14ac:dyDescent="0.15">
      <c r="AB16" s="582" t="s">
        <v>200</v>
      </c>
      <c r="AC16" s="583"/>
      <c r="AD16" s="583"/>
      <c r="AE16" s="583"/>
      <c r="AF16" s="583"/>
      <c r="AG16" s="583"/>
      <c r="AH16" s="584"/>
      <c r="AI16" s="56" t="str">
        <f>IF(入力!$AL$14="","",SUM(入力!$AL$14))</f>
        <v/>
      </c>
      <c r="AJ16" s="56" t="str">
        <f>IF(入力!$AL$15="","",SUM(入力!$AL$15))</f>
        <v/>
      </c>
      <c r="AK16" s="56" t="str">
        <f>IF(入力!$AL$16="","",SUM(入力!$AL$16))</f>
        <v/>
      </c>
      <c r="AL16" s="56" t="str">
        <f>IF(入力!$AL$17="","",SUM(入力!$AL$17))</f>
        <v/>
      </c>
      <c r="AM16" s="56" t="str">
        <f>IF(入力!$AL$18="","",SUM(入力!$AL$18))</f>
        <v/>
      </c>
      <c r="AN16" s="56" t="str">
        <f>IF(入力!$AL$19="","",SUM(入力!$AL$19))</f>
        <v/>
      </c>
      <c r="AO16" s="56" t="str">
        <f>IF(入力!$AL$20="","",SUM(入力!$AL$20))</f>
        <v/>
      </c>
      <c r="AP16" s="56" t="str">
        <f>IF(入力!$AL$21="","",SUM(入力!$AL$21))</f>
        <v/>
      </c>
      <c r="AQ16" s="56" t="str">
        <f>IF(入力!$AL$22="","",SUM(入力!$AL$22))</f>
        <v/>
      </c>
      <c r="AR16" s="56" t="str">
        <f>IF(入力!$AL$23="","",SUM(入力!$AL$23))</f>
        <v/>
      </c>
      <c r="AT16" s="56" t="str">
        <f>IF(入力!$AL$14="","",SUM(入力!$AL$14))</f>
        <v/>
      </c>
      <c r="AU16" s="56" t="str">
        <f>IF(入力!$AL$15="","",SUM(入力!$AL$15))</f>
        <v/>
      </c>
      <c r="AV16" s="56" t="str">
        <f>IF(入力!$AL$16="","",SUM(入力!$AL$16))</f>
        <v/>
      </c>
      <c r="AW16" s="56" t="str">
        <f>IF(入力!$AL$17="","",SUM(入力!$AL$17))</f>
        <v/>
      </c>
      <c r="AX16" s="56" t="str">
        <f>IF(入力!$AL$18="","",SUM(入力!$AL$18))</f>
        <v/>
      </c>
      <c r="AY16" s="56" t="str">
        <f>IF(入力!$AL$19="","",SUM(入力!$AL$19))</f>
        <v/>
      </c>
      <c r="AZ16" s="56" t="str">
        <f>IF(入力!$AL$20="","",SUM(入力!$AL$20))</f>
        <v/>
      </c>
      <c r="BA16" s="56" t="str">
        <f>IF(入力!$AL$21="","",SUM(入力!$AL$21))</f>
        <v/>
      </c>
      <c r="BB16" s="56" t="str">
        <f>IF(入力!$AL$22="","",SUM(入力!$AL$22))</f>
        <v/>
      </c>
      <c r="BC16" s="56" t="str">
        <f>IF(入力!$AL$23="","",SUM(入力!$AL$23))</f>
        <v/>
      </c>
      <c r="BD16" s="57" t="s">
        <v>226</v>
      </c>
      <c r="BE16" s="58" t="str">
        <f t="shared" ref="BE16:BN16" si="118">IF(AI$16="","",IF(SUM(AI$16)=1,SUM(BE$17),IF(SUM(AI$16)=2,SUM(BE$18),IF(SUM(AI$16)=3,SUM(BE$19),0))))</f>
        <v/>
      </c>
      <c r="BF16" s="58" t="str">
        <f t="shared" si="118"/>
        <v/>
      </c>
      <c r="BG16" s="58" t="str">
        <f t="shared" si="118"/>
        <v/>
      </c>
      <c r="BH16" s="58" t="str">
        <f t="shared" si="118"/>
        <v/>
      </c>
      <c r="BI16" s="58" t="str">
        <f t="shared" si="118"/>
        <v/>
      </c>
      <c r="BJ16" s="58" t="str">
        <f t="shared" si="118"/>
        <v/>
      </c>
      <c r="BK16" s="58" t="str">
        <f t="shared" si="118"/>
        <v/>
      </c>
      <c r="BL16" s="58" t="str">
        <f t="shared" si="118"/>
        <v/>
      </c>
      <c r="BM16" s="58" t="str">
        <f t="shared" si="118"/>
        <v/>
      </c>
      <c r="BN16" s="58" t="str">
        <f t="shared" si="118"/>
        <v/>
      </c>
      <c r="BO16" s="57" t="s">
        <v>226</v>
      </c>
      <c r="BP16" s="58" t="str">
        <f>IF(AT$16="","",IF(SUM(AT$16)=1,SUM(BP$17),IF(SUM(AT$16)=2,SUM(BP$18),IF(SUM(AT$16)=3,SUM(BP$19),0))))</f>
        <v/>
      </c>
      <c r="BQ16" s="58" t="str">
        <f t="shared" ref="BQ16:BY16" si="119">IF(AU$16="","",IF(SUM(AU$16)=1,SUM(BQ$17),IF(SUM(AU$16)=2,SUM(BQ$18),IF(SUM(AU$16)=3,SUM(BQ$19),0))))</f>
        <v/>
      </c>
      <c r="BR16" s="58" t="str">
        <f t="shared" si="119"/>
        <v/>
      </c>
      <c r="BS16" s="58" t="str">
        <f t="shared" si="119"/>
        <v/>
      </c>
      <c r="BT16" s="58" t="str">
        <f t="shared" si="119"/>
        <v/>
      </c>
      <c r="BU16" s="58" t="str">
        <f t="shared" si="119"/>
        <v/>
      </c>
      <c r="BV16" s="58" t="str">
        <f t="shared" si="119"/>
        <v/>
      </c>
      <c r="BW16" s="58" t="str">
        <f t="shared" si="119"/>
        <v/>
      </c>
      <c r="BX16" s="58" t="str">
        <f t="shared" si="119"/>
        <v/>
      </c>
      <c r="BY16" s="58" t="str">
        <f t="shared" si="119"/>
        <v/>
      </c>
    </row>
    <row r="17" spans="1:77" ht="21" customHeight="1" x14ac:dyDescent="0.15">
      <c r="BD17" s="57" t="s">
        <v>229</v>
      </c>
      <c r="BE17" s="54" t="str">
        <f t="shared" ref="BE17" si="120">IF(AI$16="","",IF(AND(SUM(AI$16)=1,SUM(AI$3)&gt;8500000,SUM(AI$23)=0),ROUNDDOWN(MAX(0,MIN(10000000,SUM(AI$3))-8500000)*0.1,0),0))</f>
        <v/>
      </c>
      <c r="BF17" s="54" t="str">
        <f t="shared" ref="BF17" si="121">IF(AJ$16="","",IF(AND(SUM(AJ$16)=1,SUM(AJ$3)&gt;8500000,SUM(AJ$23)=0),ROUNDDOWN(MAX(0,MIN(10000000,SUM(AJ$3))-8500000)*0.1,0),0))</f>
        <v/>
      </c>
      <c r="BG17" s="54" t="str">
        <f t="shared" ref="BG17" si="122">IF(AK$16="","",IF(AND(SUM(AK$16)=1,SUM(AK$3)&gt;8500000,SUM(AK$23)=0),ROUNDDOWN(MAX(0,MIN(10000000,SUM(AK$3))-8500000)*0.1,0),0))</f>
        <v/>
      </c>
      <c r="BH17" s="54" t="str">
        <f t="shared" ref="BH17" si="123">IF(AL$16="","",IF(AND(SUM(AL$16)=1,SUM(AL$3)&gt;8500000,SUM(AL$23)=0),ROUNDDOWN(MAX(0,MIN(10000000,SUM(AL$3))-8500000)*0.1,0),0))</f>
        <v/>
      </c>
      <c r="BI17" s="54" t="str">
        <f t="shared" ref="BI17" si="124">IF(AM$16="","",IF(AND(SUM(AM$16)=1,SUM(AM$3)&gt;8500000,SUM(AM$23)=0),ROUNDDOWN(MAX(0,MIN(10000000,SUM(AM$3))-8500000)*0.1,0),0))</f>
        <v/>
      </c>
      <c r="BJ17" s="54" t="str">
        <f t="shared" ref="BJ17" si="125">IF(AN$16="","",IF(AND(SUM(AN$16)=1,SUM(AN$3)&gt;8500000,SUM(AN$23)=0),ROUNDDOWN(MAX(0,MIN(10000000,SUM(AN$3))-8500000)*0.1,0),0))</f>
        <v/>
      </c>
      <c r="BK17" s="54" t="str">
        <f t="shared" ref="BK17" si="126">IF(AO$16="","",IF(AND(SUM(AO$16)=1,SUM(AO$3)&gt;8500000,SUM(AO$23)=0),ROUNDDOWN(MAX(0,MIN(10000000,SUM(AO$3))-8500000)*0.1,0),0))</f>
        <v/>
      </c>
      <c r="BL17" s="54" t="str">
        <f t="shared" ref="BL17" si="127">IF(AP$16="","",IF(AND(SUM(AP$16)=1,SUM(AP$3)&gt;8500000,SUM(AP$23)=0),ROUNDDOWN(MAX(0,MIN(10000000,SUM(AP$3))-8500000)*0.1,0),0))</f>
        <v/>
      </c>
      <c r="BM17" s="54" t="str">
        <f t="shared" ref="BM17" si="128">IF(AQ$16="","",IF(AND(SUM(AQ$16)=1,SUM(AQ$3)&gt;8500000,SUM(AQ$23)=0),ROUNDDOWN(MAX(0,MIN(10000000,SUM(AQ$3))-8500000)*0.1,0),0))</f>
        <v/>
      </c>
      <c r="BN17" s="54" t="str">
        <f t="shared" ref="BN17" si="129">IF(AR$16="","",IF(AND(SUM(AR$16)=1,SUM(AR$3)&gt;8500000,SUM(AR$23)=0),ROUNDDOWN(MAX(0,MIN(10000000,SUM(AR$3))-8500000)*0.1,0),0))</f>
        <v/>
      </c>
      <c r="BO17" s="57" t="s">
        <v>229</v>
      </c>
      <c r="BP17" s="54" t="str">
        <f>IF(AT$16="","",IF(AND(SUM(AT$16)=1,SUM(AT$3)&gt;8500000,SUM(AI$23)=0),ROUNDDOWN(MAX(0,MIN(10000000,SUM(AT$3))-8500000)*0.1,0),0))</f>
        <v/>
      </c>
      <c r="BQ17" s="54" t="str">
        <f t="shared" ref="BQ17:BY17" si="130">IF(AU$16="","",IF(AND(SUM(AU$16)=1,SUM(AU$3)&gt;8500000,SUM(AJ$23)=0),ROUNDDOWN(MAX(0,MIN(10000000,SUM(AU$3))-8500000)*0.1,0),0))</f>
        <v/>
      </c>
      <c r="BR17" s="54" t="str">
        <f t="shared" si="130"/>
        <v/>
      </c>
      <c r="BS17" s="54" t="str">
        <f t="shared" si="130"/>
        <v/>
      </c>
      <c r="BT17" s="54" t="str">
        <f t="shared" si="130"/>
        <v/>
      </c>
      <c r="BU17" s="54" t="str">
        <f t="shared" si="130"/>
        <v/>
      </c>
      <c r="BV17" s="54" t="str">
        <f t="shared" si="130"/>
        <v/>
      </c>
      <c r="BW17" s="54" t="str">
        <f t="shared" si="130"/>
        <v/>
      </c>
      <c r="BX17" s="54" t="str">
        <f t="shared" si="130"/>
        <v/>
      </c>
      <c r="BY17" s="54" t="str">
        <f t="shared" si="130"/>
        <v/>
      </c>
    </row>
    <row r="18" spans="1:77" ht="21" customHeight="1" x14ac:dyDescent="0.15">
      <c r="BD18" s="57" t="s">
        <v>227</v>
      </c>
      <c r="BE18" s="54" t="str">
        <f>IF(AI$16="","",IF(AND(SUM(AI$16)=2,SUM(AI$23)&lt;&gt;0,SUM(AI$3)&lt;=8500000),MAX(0,MIN(100000,SUM(BE$5:BE$15))+MIN(100000,SUM(AI$23))-100000),0))</f>
        <v/>
      </c>
      <c r="BF18" s="54" t="str">
        <f t="shared" ref="BF18:BN18" si="131">IF(AJ$16="","",IF(AND(SUM(AJ$16)=2,SUM(AJ$23)&lt;&gt;0,SUM(AJ$3)&lt;=8500000),MAX(0,MIN(100000,SUM(BF$5:BF$15))+MIN(100000,SUM(AJ$23))-100000),0))</f>
        <v/>
      </c>
      <c r="BG18" s="54" t="str">
        <f t="shared" si="131"/>
        <v/>
      </c>
      <c r="BH18" s="54" t="str">
        <f t="shared" si="131"/>
        <v/>
      </c>
      <c r="BI18" s="54" t="str">
        <f t="shared" si="131"/>
        <v/>
      </c>
      <c r="BJ18" s="54" t="str">
        <f t="shared" si="131"/>
        <v/>
      </c>
      <c r="BK18" s="54" t="str">
        <f t="shared" si="131"/>
        <v/>
      </c>
      <c r="BL18" s="54" t="str">
        <f t="shared" si="131"/>
        <v/>
      </c>
      <c r="BM18" s="54" t="str">
        <f t="shared" si="131"/>
        <v/>
      </c>
      <c r="BN18" s="54" t="str">
        <f t="shared" si="131"/>
        <v/>
      </c>
      <c r="BO18" s="57" t="s">
        <v>227</v>
      </c>
      <c r="BP18" s="54" t="str">
        <f>IF(AT$16="","",IF(AND(SUM(AT$16)=2,SUM(AI$23)&lt;&gt;0,SUM(AT$3)&lt;=8500000),MAX(0,MIN(100000,SUM(BP$5:BP$15))+MIN(100000,SUM(AI$23))-100000),0))</f>
        <v/>
      </c>
      <c r="BQ18" s="54" t="str">
        <f t="shared" ref="BQ18:BY18" si="132">IF(AU$16="","",IF(AND(SUM(AU$16)=2,SUM(AJ$23)&lt;&gt;0,SUM(AU$3)&lt;=8500000),MAX(0,MIN(100000,SUM(BQ$5:BQ$15))+MIN(100000,SUM(AJ$23))-100000),0))</f>
        <v/>
      </c>
      <c r="BR18" s="54" t="str">
        <f t="shared" si="132"/>
        <v/>
      </c>
      <c r="BS18" s="54" t="str">
        <f t="shared" si="132"/>
        <v/>
      </c>
      <c r="BT18" s="54" t="str">
        <f t="shared" si="132"/>
        <v/>
      </c>
      <c r="BU18" s="54" t="str">
        <f t="shared" si="132"/>
        <v/>
      </c>
      <c r="BV18" s="54" t="str">
        <f t="shared" si="132"/>
        <v/>
      </c>
      <c r="BW18" s="54" t="str">
        <f t="shared" si="132"/>
        <v/>
      </c>
      <c r="BX18" s="54" t="str">
        <f t="shared" si="132"/>
        <v/>
      </c>
      <c r="BY18" s="54" t="str">
        <f t="shared" si="132"/>
        <v/>
      </c>
    </row>
    <row r="19" spans="1:77" ht="21" customHeight="1" x14ac:dyDescent="0.15">
      <c r="BD19" s="57" t="s">
        <v>228</v>
      </c>
      <c r="BE19" s="54" t="str">
        <f>IF(AI$16="","",IF(AND(SUM(AI$16)=3,SUM(AI$23)&lt;&gt;0,SUM(AI$3)&gt;8500000),ROUNDDOWN(MAX(0,MIN(10000000,SUM(AI$3))-8500000)*0.1,0)+MAX(0,MIN(100000,SUM(BE$5:BE$15))+MIN(100000,SUM(AI$23))-100000),0))</f>
        <v/>
      </c>
      <c r="BF19" s="54" t="str">
        <f t="shared" ref="BF19:BN19" si="133">IF(AJ$16="","",IF(AND(SUM(AJ$16)=3,SUM(AJ$23)&lt;&gt;0,SUM(AJ$3)&gt;8500000),ROUNDDOWN(MAX(0,MIN(10000000,SUM(AJ$3))-8500000)*0.1,0)+MAX(0,MIN(100000,SUM(BF$5:BF$15))+MIN(100000,SUM(AJ$23))-100000),0))</f>
        <v/>
      </c>
      <c r="BG19" s="54" t="str">
        <f t="shared" si="133"/>
        <v/>
      </c>
      <c r="BH19" s="54" t="str">
        <f t="shared" si="133"/>
        <v/>
      </c>
      <c r="BI19" s="54" t="str">
        <f t="shared" si="133"/>
        <v/>
      </c>
      <c r="BJ19" s="54" t="str">
        <f t="shared" si="133"/>
        <v/>
      </c>
      <c r="BK19" s="54" t="str">
        <f t="shared" si="133"/>
        <v/>
      </c>
      <c r="BL19" s="54" t="str">
        <f t="shared" si="133"/>
        <v/>
      </c>
      <c r="BM19" s="54" t="str">
        <f t="shared" si="133"/>
        <v/>
      </c>
      <c r="BN19" s="54" t="str">
        <f t="shared" si="133"/>
        <v/>
      </c>
      <c r="BO19" s="57" t="s">
        <v>228</v>
      </c>
      <c r="BP19" s="54" t="str">
        <f>IF(AT$16="","",IF(AND(SUM(AT$16)=3,SUM(AI$23)&lt;&gt;0,SUM(AT$3)&gt;8500000),ROUNDDOWN(MAX(0,MIN(10000000,SUM(AT$3))-8500000)*0.1,0)+MAX(0,MIN(100000,SUM(BP$5:BP$15))+MIN(100000,SUM(AI$23))-100000),0))</f>
        <v/>
      </c>
      <c r="BQ19" s="54" t="str">
        <f t="shared" ref="BQ19:BY19" si="134">IF(AU$16="","",IF(AND(SUM(AU$16)=3,SUM(AJ$23)&lt;&gt;0,SUM(AU$3)&gt;8500000),ROUNDDOWN(MAX(0,MIN(10000000,SUM(AU$3))-8500000)*0.1,0)+MAX(0,MIN(100000,SUM(BQ$5:BQ$15))+MIN(100000,SUM(AJ$23))-100000),0))</f>
        <v/>
      </c>
      <c r="BR19" s="54" t="str">
        <f t="shared" si="134"/>
        <v/>
      </c>
      <c r="BS19" s="54" t="str">
        <f t="shared" si="134"/>
        <v/>
      </c>
      <c r="BT19" s="54" t="str">
        <f t="shared" si="134"/>
        <v/>
      </c>
      <c r="BU19" s="54" t="str">
        <f t="shared" si="134"/>
        <v/>
      </c>
      <c r="BV19" s="54" t="str">
        <f t="shared" si="134"/>
        <v/>
      </c>
      <c r="BW19" s="54" t="str">
        <f t="shared" si="134"/>
        <v/>
      </c>
      <c r="BX19" s="54" t="str">
        <f t="shared" si="134"/>
        <v/>
      </c>
      <c r="BY19" s="54" t="str">
        <f t="shared" si="134"/>
        <v/>
      </c>
    </row>
    <row r="20" spans="1:77" ht="21" customHeight="1" x14ac:dyDescent="0.15">
      <c r="AB20" s="51" t="s">
        <v>68</v>
      </c>
      <c r="AI20" s="59">
        <v>1</v>
      </c>
      <c r="AJ20" s="41">
        <v>2</v>
      </c>
      <c r="AK20" s="59">
        <v>3</v>
      </c>
      <c r="AL20" s="41">
        <v>4</v>
      </c>
      <c r="AM20" s="59">
        <v>5</v>
      </c>
      <c r="AN20" s="41">
        <v>6</v>
      </c>
      <c r="AO20" s="59">
        <v>7</v>
      </c>
      <c r="AP20" s="41">
        <v>8</v>
      </c>
      <c r="AQ20" s="59">
        <v>9</v>
      </c>
      <c r="AR20" s="41">
        <v>10</v>
      </c>
      <c r="BP20" s="60"/>
    </row>
    <row r="21" spans="1:77" ht="21" customHeight="1" x14ac:dyDescent="0.15">
      <c r="A21" s="571">
        <v>1</v>
      </c>
      <c r="B21" s="571"/>
      <c r="C21" s="251"/>
      <c r="D21" s="131" t="s">
        <v>212</v>
      </c>
      <c r="E21" s="131"/>
      <c r="F21" s="131"/>
      <c r="G21" s="131"/>
      <c r="H21" s="131"/>
      <c r="I21" s="131"/>
      <c r="J21" s="131"/>
      <c r="K21" s="131"/>
      <c r="L21" s="131"/>
      <c r="M21" s="131"/>
      <c r="N21" s="131"/>
      <c r="O21" s="572">
        <f>入力!DJ14</f>
        <v>0</v>
      </c>
      <c r="P21" s="572"/>
      <c r="Q21" s="572"/>
      <c r="R21" s="572"/>
      <c r="S21" s="572"/>
      <c r="T21" s="572"/>
      <c r="U21" s="572"/>
      <c r="V21" s="572"/>
      <c r="AB21" s="559"/>
      <c r="AC21" s="562" t="s">
        <v>71</v>
      </c>
      <c r="AD21" s="564"/>
      <c r="AE21" s="562" t="s">
        <v>72</v>
      </c>
      <c r="AF21" s="563"/>
      <c r="AG21" s="563"/>
      <c r="AH21" s="564"/>
      <c r="AI21" s="61" t="str">
        <f>IF(入力!$AY14="","",入力!$AY14)</f>
        <v/>
      </c>
      <c r="AJ21" s="61" t="str">
        <f>IF(入力!$AY15="","",入力!$AY15)</f>
        <v/>
      </c>
      <c r="AK21" s="61" t="str">
        <f>IF(入力!$AY16="","",入力!$AY16)</f>
        <v/>
      </c>
      <c r="AL21" s="61" t="str">
        <f>IF(入力!$AY17="","",入力!$AY17)</f>
        <v/>
      </c>
      <c r="AM21" s="61" t="str">
        <f>IF(入力!$AY18="","",入力!$AY18)</f>
        <v/>
      </c>
      <c r="AN21" s="61" t="str">
        <f>IF(入力!$AY19="","",入力!$AY19)</f>
        <v/>
      </c>
      <c r="AO21" s="61" t="str">
        <f>IF(入力!$AY20="","",入力!$AY20)</f>
        <v/>
      </c>
      <c r="AP21" s="61" t="str">
        <f>IF(入力!$AY21="","",入力!$AY21)</f>
        <v/>
      </c>
      <c r="AQ21" s="61" t="str">
        <f>IF(入力!$AY22="","",入力!$AY22)</f>
        <v/>
      </c>
      <c r="AR21" s="61" t="str">
        <f>IF(入力!$AY23="","",入力!$AY23)</f>
        <v/>
      </c>
      <c r="BP21" s="60"/>
    </row>
    <row r="22" spans="1:77" ht="21" customHeight="1" x14ac:dyDescent="0.15">
      <c r="A22" s="571"/>
      <c r="B22" s="571"/>
      <c r="C22" s="251"/>
      <c r="D22" s="131"/>
      <c r="E22" s="131"/>
      <c r="F22" s="131"/>
      <c r="G22" s="131"/>
      <c r="H22" s="131"/>
      <c r="I22" s="131"/>
      <c r="J22" s="131"/>
      <c r="K22" s="131"/>
      <c r="L22" s="131"/>
      <c r="M22" s="131"/>
      <c r="N22" s="131"/>
      <c r="O22" s="572"/>
      <c r="P22" s="572"/>
      <c r="Q22" s="572"/>
      <c r="R22" s="572"/>
      <c r="S22" s="572"/>
      <c r="T22" s="572"/>
      <c r="U22" s="572"/>
      <c r="V22" s="572"/>
      <c r="AB22" s="560"/>
      <c r="AC22" s="568"/>
      <c r="AD22" s="570"/>
      <c r="AE22" s="565"/>
      <c r="AF22" s="566"/>
      <c r="AG22" s="566"/>
      <c r="AH22" s="567"/>
      <c r="AI22" s="61" t="str">
        <f>IF(所得計算!$W6="","",所得計算!$W6)</f>
        <v/>
      </c>
      <c r="AJ22" s="61" t="str">
        <f>IF(所得計算!$W7="","",所得計算!$W7)</f>
        <v/>
      </c>
      <c r="AK22" s="61" t="str">
        <f>IF(所得計算!$W8="","",所得計算!$W8)</f>
        <v/>
      </c>
      <c r="AL22" s="61" t="str">
        <f>IF(所得計算!$W9="","",所得計算!$W9)</f>
        <v/>
      </c>
      <c r="AM22" s="61" t="str">
        <f>IF(所得計算!$W10="","",所得計算!$W10)</f>
        <v/>
      </c>
      <c r="AN22" s="61" t="str">
        <f>IF(所得計算!$W11="","",所得計算!$W11)</f>
        <v/>
      </c>
      <c r="AO22" s="61" t="str">
        <f>IF(所得計算!$W12="","",所得計算!$W12)</f>
        <v/>
      </c>
      <c r="AP22" s="61" t="str">
        <f>IF(所得計算!$W13="","",所得計算!$W13)</f>
        <v/>
      </c>
      <c r="AQ22" s="61" t="str">
        <f>IF(所得計算!$W14="","",所得計算!$W14)</f>
        <v/>
      </c>
      <c r="AR22" s="61" t="str">
        <f>IF(所得計算!$W15="","",所得計算!$W15)</f>
        <v/>
      </c>
    </row>
    <row r="23" spans="1:77" ht="21" customHeight="1" x14ac:dyDescent="0.15">
      <c r="A23" s="571">
        <v>2</v>
      </c>
      <c r="B23" s="571"/>
      <c r="C23" s="251"/>
      <c r="D23" s="131" t="s">
        <v>212</v>
      </c>
      <c r="E23" s="131"/>
      <c r="F23" s="131"/>
      <c r="G23" s="131"/>
      <c r="H23" s="131"/>
      <c r="I23" s="131"/>
      <c r="J23" s="131"/>
      <c r="K23" s="131"/>
      <c r="L23" s="131"/>
      <c r="M23" s="131"/>
      <c r="N23" s="131"/>
      <c r="O23" s="572">
        <f>入力!DJ15</f>
        <v>0</v>
      </c>
      <c r="P23" s="572"/>
      <c r="Q23" s="572"/>
      <c r="R23" s="572"/>
      <c r="S23" s="572"/>
      <c r="T23" s="572"/>
      <c r="U23" s="572"/>
      <c r="V23" s="572"/>
      <c r="AB23" s="561"/>
      <c r="AC23" s="62" t="s">
        <v>69</v>
      </c>
      <c r="AD23" s="62" t="s">
        <v>70</v>
      </c>
      <c r="AE23" s="568"/>
      <c r="AF23" s="569"/>
      <c r="AG23" s="569"/>
      <c r="AH23" s="570"/>
      <c r="AI23" s="61" t="str">
        <f>IF(SUM(AI24:AI35)=0,"",SUM(AI24:AI35))</f>
        <v/>
      </c>
      <c r="AJ23" s="61" t="str">
        <f t="shared" ref="AJ23:AR23" si="135">IF(SUM(AJ24:AJ35)=0,"",SUM(AJ24:AJ35))</f>
        <v/>
      </c>
      <c r="AK23" s="61" t="str">
        <f t="shared" si="135"/>
        <v/>
      </c>
      <c r="AL23" s="61" t="str">
        <f t="shared" si="135"/>
        <v/>
      </c>
      <c r="AM23" s="61" t="str">
        <f t="shared" si="135"/>
        <v/>
      </c>
      <c r="AN23" s="61" t="str">
        <f t="shared" si="135"/>
        <v/>
      </c>
      <c r="AO23" s="61" t="str">
        <f t="shared" si="135"/>
        <v/>
      </c>
      <c r="AP23" s="61" t="str">
        <f t="shared" si="135"/>
        <v/>
      </c>
      <c r="AQ23" s="61" t="str">
        <f t="shared" si="135"/>
        <v/>
      </c>
      <c r="AR23" s="61" t="str">
        <f t="shared" si="135"/>
        <v/>
      </c>
    </row>
    <row r="24" spans="1:77" ht="21" customHeight="1" x14ac:dyDescent="0.15">
      <c r="A24" s="571"/>
      <c r="B24" s="571"/>
      <c r="C24" s="251"/>
      <c r="D24" s="131"/>
      <c r="E24" s="131"/>
      <c r="F24" s="131"/>
      <c r="G24" s="131"/>
      <c r="H24" s="131"/>
      <c r="I24" s="131"/>
      <c r="J24" s="131"/>
      <c r="K24" s="131"/>
      <c r="L24" s="131"/>
      <c r="M24" s="131"/>
      <c r="N24" s="131"/>
      <c r="O24" s="572"/>
      <c r="P24" s="572"/>
      <c r="Q24" s="572"/>
      <c r="R24" s="572"/>
      <c r="S24" s="572"/>
      <c r="T24" s="572"/>
      <c r="U24" s="572"/>
      <c r="V24" s="572"/>
      <c r="AB24" s="586" t="s">
        <v>48</v>
      </c>
      <c r="AC24" s="63">
        <v>0</v>
      </c>
      <c r="AD24" s="63">
        <v>1100000</v>
      </c>
      <c r="AE24" s="573" t="s">
        <v>202</v>
      </c>
      <c r="AF24" s="573"/>
      <c r="AG24" s="573"/>
      <c r="AH24" s="573"/>
      <c r="AI24" s="40" t="str">
        <f>IF(AI$21="","",IF(AND(SUM(AI$22)&gt;=65,AI$21&gt;=$AC24,AI$21&lt;=$AD24),IF($O$21&gt;20000000,MAX(AI21-900000,0),IF($O$21&gt;10000000,MAX(AI21-1000000,0),0)),""))</f>
        <v/>
      </c>
      <c r="AJ24" s="40" t="str">
        <f>IF(AJ$21="","",IF(AND(SUM(AJ$22)&gt;=65,AJ$21&gt;=$AC24,AJ$21&lt;=$AD24),IF($O$23&gt;20000000,MAX(AJ21-900000,0),IF($O$23&gt;10000000,MAX(AJ21-1000000,0),0)),""))</f>
        <v/>
      </c>
      <c r="AK24" s="40" t="str">
        <f>IF(AK$21="","",IF(AND(SUM(AK$22)&gt;=65,AK$21&gt;=$AC24,AK$21&lt;=$AD24),IF($O$25&gt;20000000,MAX(AK21-900000,0),IF($O$25&gt;10000000,MAX(AK21-1000000,0),0)),""))</f>
        <v/>
      </c>
      <c r="AL24" s="40" t="str">
        <f>IF(AL$21="","",IF(AND(SUM(AL$22)&gt;=65,AL$21&gt;=$AC24,AL$21&lt;=$AD24),IF($O$27&gt;20000000,MAX(AL21-900000,0),IF($O$27&gt;10000000,MAX(AL21-1000000,0),0)),""))</f>
        <v/>
      </c>
      <c r="AM24" s="40" t="str">
        <f>IF(AM$21="","",IF(AND(SUM(AM$22)&gt;=65,AM$21&gt;=$AC24,AM$21&lt;=$AD24),IF($O$29&gt;20000000,MAX(AM21-900000,0),IF($O$29&gt;10000000,MAX(AM21-1000000,0),0)),""))</f>
        <v/>
      </c>
      <c r="AN24" s="40" t="str">
        <f>IF(AN$21="","",IF(AND(SUM(AN$22)&gt;=65,AN$21&gt;=$AC24,AN$21&lt;=$AD24),IF($O$31&gt;20000000,MAX(AN21-900000,0),IF($O$31&gt;10000000,MAX(AN21-1000000,0),0)),""))</f>
        <v/>
      </c>
      <c r="AO24" s="40" t="str">
        <f>IF(AO$21="","",IF(AND(SUM(AO$22)&gt;=65,AO$21&gt;=$AC24,AO$21&lt;=$AD24),IF($O$33&gt;20000000,MAX(AO21-900000,0),IF($O$33&gt;10000000,MAX(AO21-1000000,0),0)),""))</f>
        <v/>
      </c>
      <c r="AP24" s="40" t="str">
        <f>IF(AP$21="","",IF(AND(SUM(AP$22)&gt;=65,AP$21&gt;=$AC24,AP$21&lt;=$AD24),IF($O$35&gt;20000000,MAX(AP21-900000,0),IF($O$35&gt;10000000,MAX(AP21-1000000,0),0)),""))</f>
        <v/>
      </c>
      <c r="AQ24" s="40" t="str">
        <f>IF(AQ$21="","",IF(AND(SUM(AQ$22)&gt;=65,AQ$21&gt;=$AC24,AQ$21&lt;=$AD24),IF($O$37&gt;20000000,MAX(AQ21-900000,0),IF($O$37&gt;10000000,MAX(AQ21-1000000,0),0)),""))</f>
        <v/>
      </c>
      <c r="AR24" s="40" t="str">
        <f>IF(AR$21="","",IF(AND(SUM(AR$22)&gt;=65,AR$21&gt;=$AC24,AR$21&lt;=$AD24),IF($O$39&gt;20000000,MAX(AR21-900000,0),IF($O$39&gt;10000000,MAX(AR21-1000000,0),0)),""))</f>
        <v/>
      </c>
    </row>
    <row r="25" spans="1:77" ht="21" customHeight="1" x14ac:dyDescent="0.15">
      <c r="A25" s="571">
        <v>3</v>
      </c>
      <c r="B25" s="571"/>
      <c r="C25" s="251"/>
      <c r="D25" s="131" t="s">
        <v>212</v>
      </c>
      <c r="E25" s="131"/>
      <c r="F25" s="131"/>
      <c r="G25" s="131"/>
      <c r="H25" s="131"/>
      <c r="I25" s="131"/>
      <c r="J25" s="131"/>
      <c r="K25" s="131"/>
      <c r="L25" s="131"/>
      <c r="M25" s="131"/>
      <c r="N25" s="131"/>
      <c r="O25" s="572">
        <f>入力!DJ16</f>
        <v>0</v>
      </c>
      <c r="P25" s="572"/>
      <c r="Q25" s="572"/>
      <c r="R25" s="572"/>
      <c r="S25" s="572"/>
      <c r="T25" s="572"/>
      <c r="U25" s="572"/>
      <c r="V25" s="572"/>
      <c r="AB25" s="587"/>
      <c r="AC25" s="64">
        <f>SUM(AD24,1)</f>
        <v>1100001</v>
      </c>
      <c r="AD25" s="63">
        <v>3299999</v>
      </c>
      <c r="AE25" s="573" t="s">
        <v>203</v>
      </c>
      <c r="AF25" s="573"/>
      <c r="AG25" s="573"/>
      <c r="AH25" s="573"/>
      <c r="AI25" s="40" t="str">
        <f>IF(AI$21="","",IF(AND(SUM(AI$22)&gt;=65,AI$21&gt;=$AC25,AI$21&lt;=$AD25),IF($O$21&gt;20000000,MAX(AI21-900000,0),IF($O$21&gt;10000000,MAX(AI21-1000000,0),AI21-1100000)),""))</f>
        <v/>
      </c>
      <c r="AJ25" s="40" t="str">
        <f>IF(AJ$21="","",IF(AND(SUM(AJ$22)&gt;=65,AJ$21&gt;=$AC25,AJ$21&lt;=$AD25),IF($O$23&gt;20000000,MAX(AJ21-900000,0),IF($O$23&gt;10000000,MAX(AJ21-1000000,0),AJ21-1100000)),""))</f>
        <v/>
      </c>
      <c r="AK25" s="40" t="str">
        <f>IF(AK$21="","",IF(AND(SUM(AK$22)&gt;=65,AK$21&gt;=$AC25,AK$21&lt;=$AD25),IF($O$25&gt;20000000,MAX(AK21-900000,0),IF($O$25&gt;10000000,MAX(AK21-1000000,0),AK21-1100000)),""))</f>
        <v/>
      </c>
      <c r="AL25" s="40" t="str">
        <f>IF(AL$21="","",IF(AND(SUM(AL$22)&gt;=65,AL$21&gt;=$AC25,AL$21&lt;=$AD25),IF($O$27&gt;20000000,MAX(AL21-900000,0),IF($O$27&gt;10000000,MAX(AL21-1000000,0),AL21-1100000)),""))</f>
        <v/>
      </c>
      <c r="AM25" s="40" t="str">
        <f>IF(AM$21="","",IF(AND(SUM(AM$22)&gt;=65,AM$21&gt;=$AC25,AM$21&lt;=$AD25),IF($O$29&gt;20000000,MAX(AM21-900000,0),IF($O$29&gt;10000000,MAX(AM21-1000000,0),AM21-1100000)),""))</f>
        <v/>
      </c>
      <c r="AN25" s="40" t="str">
        <f>IF(AN$21="","",IF(AND(SUM(AN$22)&gt;=65,AN$21&gt;=$AC25,AN$21&lt;=$AD25),IF($O$31&gt;20000000,MAX(AN21-900000,0),IF($O$31&gt;10000000,MAX(AN21-1000000,0),AN21-1100000)),""))</f>
        <v/>
      </c>
      <c r="AO25" s="40" t="str">
        <f>IF(AO$21="","",IF(AND(SUM(AO$22)&gt;=65,AO$21&gt;=$AC25,AO$21&lt;=$AD25),IF($O$33&gt;20000000,MAX(AO21-900000,0),IF($O$33&gt;10000000,MAX(AO21-1000000,0),AO21-1100000)),""))</f>
        <v/>
      </c>
      <c r="AP25" s="40" t="str">
        <f>IF(AP$21="","",IF(AND(SUM(AP$22)&gt;=65,AP$21&gt;=$AC25,AP$21&lt;=$AD25),IF($O$35&gt;20000000,MAX(AP21-900000,0),IF($O$35&gt;10000000,MAX(AP21-1000000,0),AP21-1100000)),""))</f>
        <v/>
      </c>
      <c r="AQ25" s="40" t="str">
        <f>IF(AQ$21="","",IF(AND(SUM(AQ$22)&gt;=65,AQ$21&gt;=$AC25,AQ$21&lt;=$AD25),IF($O$37&gt;20000000,MAX(AQ21-900000,0),IF($O$37&gt;10000000,MAX(AQ21-1000000,0),AQ21-1100000)),""))</f>
        <v/>
      </c>
      <c r="AR25" s="40" t="str">
        <f>IF(AR$21="","",IF(AND(SUM(AR$22)&gt;=65,AR$21&gt;=$AC25,AR$21&lt;=$AD25),IF($O$39&gt;20000000,MAX(AR21-900000,0),IF($O$39&gt;10000000,MAX(AR21-1000000,0),AR21-1100000)),""))</f>
        <v/>
      </c>
    </row>
    <row r="26" spans="1:77" ht="21" customHeight="1" x14ac:dyDescent="0.15">
      <c r="A26" s="571"/>
      <c r="B26" s="571"/>
      <c r="C26" s="251"/>
      <c r="D26" s="131"/>
      <c r="E26" s="131"/>
      <c r="F26" s="131"/>
      <c r="G26" s="131"/>
      <c r="H26" s="131"/>
      <c r="I26" s="131"/>
      <c r="J26" s="131"/>
      <c r="K26" s="131"/>
      <c r="L26" s="131"/>
      <c r="M26" s="131"/>
      <c r="N26" s="131"/>
      <c r="O26" s="572"/>
      <c r="P26" s="572"/>
      <c r="Q26" s="572"/>
      <c r="R26" s="572"/>
      <c r="S26" s="572"/>
      <c r="T26" s="572"/>
      <c r="U26" s="572"/>
      <c r="V26" s="572"/>
      <c r="AB26" s="587"/>
      <c r="AC26" s="64">
        <f>SUM(AD25,1)</f>
        <v>3300000</v>
      </c>
      <c r="AD26" s="63">
        <v>4099999</v>
      </c>
      <c r="AE26" s="573" t="s">
        <v>204</v>
      </c>
      <c r="AF26" s="573"/>
      <c r="AG26" s="573"/>
      <c r="AH26" s="573"/>
      <c r="AI26" s="40" t="str">
        <f>IF(AI$21="","",IF(AND(SUM(AI$22)&gt;=65,AI$21&gt;=$AC26,AI$21&lt;=$AD26),IF($O$21&gt;20000000,ROUNDDOWN(AI$21*75/100,0)-75000,IF($O$21&gt;10000000,ROUNDDOWN(AI$21*75/100,0)-175000,ROUNDDOWN(AI$21*75/100,0)-275000)),""))</f>
        <v/>
      </c>
      <c r="AJ26" s="40" t="str">
        <f>IF(AJ$21="","",IF(AND(SUM(AJ$22)&gt;=65,AJ$21&gt;=$AC26,AJ$21&lt;=$AD26),IF($O$23&gt;20000000,ROUNDDOWN(AJ$21*75/100,0)-75000,IF($O$23&gt;10000000,ROUNDDOWN(AJ$21*75/100,0)-175000,ROUNDDOWN(AJ$21*75/100,0)-275000)),""))</f>
        <v/>
      </c>
      <c r="AK26" s="40" t="str">
        <f>IF(AK$21="","",IF(AND(SUM(AK$22)&gt;=65,AK$21&gt;=$AC26,AK$21&lt;=$AD26),IF($O$25&gt;20000000,ROUNDDOWN(AK$21*75/100,0)-75000,IF($O$25&gt;10000000,ROUNDDOWN(AK$21*75/100,0)-175000,ROUNDDOWN(AK$21*75/100,0)-275000)),""))</f>
        <v/>
      </c>
      <c r="AL26" s="40" t="str">
        <f>IF(AL$21="","",IF(AND(SUM(AL$22)&gt;=65,AL$21&gt;=$AC26,AL$21&lt;=$AD26),IF($O$27&gt;20000000,ROUNDDOWN(AL$21*75/100,0)-75000,IF($O$27&gt;10000000,ROUNDDOWN(AL$21*75/100,0)-175000,ROUNDDOWN(AL$21*75/100,0)-275000)),""))</f>
        <v/>
      </c>
      <c r="AM26" s="40" t="str">
        <f>IF(AM$21="","",IF(AND(SUM(AM$22)&gt;=65,AM$21&gt;=$AC26,AM$21&lt;=$AD26),IF($O$29&gt;20000000,ROUNDDOWN(AM$21*75/100,0)-75000,IF($O$29&gt;10000000,ROUNDDOWN(AM$21*75/100,0)-175000,ROUNDDOWN(AM$21*75/100,0)-275000)),""))</f>
        <v/>
      </c>
      <c r="AN26" s="40" t="str">
        <f>IF(AN$21="","",IF(AND(SUM(AN$22)&gt;=65,AN$21&gt;=$AC26,AN$21&lt;=$AD26),IF($O$31&gt;20000000,ROUNDDOWN(AN$21*75/100,0)-75000,IF($O$31&gt;10000000,ROUNDDOWN(AN$21*75/100,0)-175000,ROUNDDOWN(AN$21*75/100,0)-275000)),""))</f>
        <v/>
      </c>
      <c r="AO26" s="40" t="str">
        <f>IF(AO$21="","",IF(AND(SUM(AO$22)&gt;=65,AO$21&gt;=$AC26,AO$21&lt;=$AD26),IF($O$33&gt;20000000,ROUNDDOWN(AO$21*75/100,0)-75000,IF($O$33&gt;10000000,ROUNDDOWN(AO$21*75/100,0)-175000,ROUNDDOWN(AO$21*75/100,0)-275000)),""))</f>
        <v/>
      </c>
      <c r="AP26" s="40" t="str">
        <f>IF(AP$21="","",IF(AND(SUM(AP$22)&gt;=65,AP$21&gt;=$AC26,AP$21&lt;=$AD26),IF($O$35&gt;20000000,ROUNDDOWN(AP$21*75/100,0)-75000,IF($O$35&gt;10000000,ROUNDDOWN(AP$21*75/100,0)-175000,ROUNDDOWN(AP$21*75/100,0)-275000)),""))</f>
        <v/>
      </c>
      <c r="AQ26" s="40" t="str">
        <f>IF(AQ$21="","",IF(AND(SUM(AQ$22)&gt;=65,AQ$21&gt;=$AC26,AQ$21&lt;=$AD26),IF($O$37&gt;20000000,ROUNDDOWN(AQ$21*75/100,0)-75000,IF($O$37&gt;10000000,ROUNDDOWN(AQ$21*75/100,0)-175000,ROUNDDOWN(AQ$21*75/100,0)-275000)),""))</f>
        <v/>
      </c>
      <c r="AR26" s="40" t="str">
        <f>IF(AR$21="","",IF(AND(SUM(AR$22)&gt;=65,AR$21&gt;=$AC26,AR$21&lt;=$AD26),IF($O$39&gt;20000000,ROUNDDOWN(AR$21*75/100,0)-75000,IF($O$39&gt;10000000,ROUNDDOWN(AR$21*75/100,0)-175000,ROUNDDOWN(AR$21*75/100,0)-275000)),""))</f>
        <v/>
      </c>
    </row>
    <row r="27" spans="1:77" ht="21" customHeight="1" x14ac:dyDescent="0.15">
      <c r="A27" s="571">
        <v>4</v>
      </c>
      <c r="B27" s="571"/>
      <c r="C27" s="251"/>
      <c r="D27" s="131" t="s">
        <v>212</v>
      </c>
      <c r="E27" s="131"/>
      <c r="F27" s="131"/>
      <c r="G27" s="131"/>
      <c r="H27" s="131"/>
      <c r="I27" s="131"/>
      <c r="J27" s="131"/>
      <c r="K27" s="131"/>
      <c r="L27" s="131"/>
      <c r="M27" s="131"/>
      <c r="N27" s="131"/>
      <c r="O27" s="572">
        <f>入力!DJ17</f>
        <v>0</v>
      </c>
      <c r="P27" s="572"/>
      <c r="Q27" s="572"/>
      <c r="R27" s="572"/>
      <c r="S27" s="572"/>
      <c r="T27" s="572"/>
      <c r="U27" s="572"/>
      <c r="V27" s="572"/>
      <c r="AB27" s="587"/>
      <c r="AC27" s="64">
        <f>SUM(AD26,1)</f>
        <v>4100000</v>
      </c>
      <c r="AD27" s="63">
        <v>7699999</v>
      </c>
      <c r="AE27" s="573" t="s">
        <v>205</v>
      </c>
      <c r="AF27" s="573"/>
      <c r="AG27" s="573"/>
      <c r="AH27" s="573"/>
      <c r="AI27" s="40" t="str">
        <f>IF(AI$21="","",IF(AND(SUM(AI$22)&gt;=65,AI$21&gt;=$AC27,AI$21&lt;=$AD27),IF($O$21&gt;20000000,ROUNDDOWN(AI$21*85/100,0)-485000,IF($O$21&gt;10000000,ROUNDDOWN(AI$21*85/100,0)-585000,ROUNDDOWN(AI$21*85/100,0)-685000)),""))</f>
        <v/>
      </c>
      <c r="AJ27" s="40" t="str">
        <f>IF(AJ$21="","",IF(AND(SUM(AJ$22)&gt;=65,AJ$21&gt;=$AC27,AJ$21&lt;=$AD27),IF($O$23&gt;20000000,ROUNDDOWN(AJ$21*85/100,0)-485000,IF($O$23&gt;10000000,ROUNDDOWN(AJ$21*85/100,0)-585000,ROUNDDOWN(AJ$21*85/100,0)-685000)),""))</f>
        <v/>
      </c>
      <c r="AK27" s="40" t="str">
        <f>IF(AK$21="","",IF(AND(SUM(AK$22)&gt;=65,AK$21&gt;=$AC27,AK$21&lt;=$AD27),IF($O$25&gt;20000000,ROUNDDOWN(AK$21*85/100,0)-485000,IF($O$25&gt;10000000,ROUNDDOWN(AK$21*85/100,0)-585000,ROUNDDOWN(AK$21*85/100,0)-685000)),""))</f>
        <v/>
      </c>
      <c r="AL27" s="40" t="str">
        <f>IF(AL$21="","",IF(AND(SUM(AL$22)&gt;=65,AL$21&gt;=$AC27,AL$21&lt;=$AD27),IF($O$27&gt;20000000,ROUNDDOWN(AL$21*85/100,0)-485000,IF($O$27&gt;10000000,ROUNDDOWN(AL$21*85/100,0)-585000,ROUNDDOWN(AL$21*85/100,0)-685000)),""))</f>
        <v/>
      </c>
      <c r="AM27" s="40" t="str">
        <f>IF(AM$21="","",IF(AND(SUM(AM$22)&gt;=65,AM$21&gt;=$AC27,AM$21&lt;=$AD27),IF($O$29&gt;20000000,ROUNDDOWN(AM$21*85/100,0)-485000,IF($O$29&gt;10000000,ROUNDDOWN(AM$21*85/100,0)-585000,ROUNDDOWN(AM$21*85/100,0)-685000)),""))</f>
        <v/>
      </c>
      <c r="AN27" s="40" t="str">
        <f>IF(AN$21="","",IF(AND(SUM(AN$22)&gt;=65,AN$21&gt;=$AC27,AN$21&lt;=$AD27),IF($O$31&gt;20000000,ROUNDDOWN(AN$21*85/100,0)-485000,IF($O$31&gt;10000000,ROUNDDOWN(AN$21*85/100,0)-585000,ROUNDDOWN(AN$21*85/100,0)-685000)),""))</f>
        <v/>
      </c>
      <c r="AO27" s="40" t="str">
        <f>IF(AO$21="","",IF(AND(SUM(AO$22)&gt;=65,AO$21&gt;=$AC27,AO$21&lt;=$AD27),IF($O$33&gt;20000000,ROUNDDOWN(AO$21*85/100,0)-485000,IF($O$33&gt;10000000,ROUNDDOWN(AO$21*85/100,0)-585000,ROUNDDOWN(AO$21*85/100,0)-685000)),""))</f>
        <v/>
      </c>
      <c r="AP27" s="40" t="str">
        <f>IF(AP$21="","",IF(AND(SUM(AP$22)&gt;=65,AP$21&gt;=$AC27,AP$21&lt;=$AD27),IF($O$35&gt;20000000,ROUNDDOWN(AP$21*85/100,0)-485000,IF($O$35&gt;10000000,ROUNDDOWN(AP$21*85/100,0)-585000,ROUNDDOWN(AP$21*85/100,0)-685000)),""))</f>
        <v/>
      </c>
      <c r="AQ27" s="40" t="str">
        <f>IF(AQ$21="","",IF(AND(SUM(AQ$22)&gt;=65,AQ$21&gt;=$AC27,AQ$21&lt;=$AD27),IF($O$37&gt;20000000,ROUNDDOWN(AQ$21*85/100,0)-485000,IF($O$37&gt;10000000,ROUNDDOWN(AQ$21*85/100,0)-585000,ROUNDDOWN(AQ$21*85/100,0)-685000)),""))</f>
        <v/>
      </c>
      <c r="AR27" s="40" t="str">
        <f>IF(AR$21="","",IF(AND(SUM(AR$22)&gt;=65,AR$21&gt;=$AC27,AR$21&lt;=$AD27),IF($O$39&gt;20000000,ROUNDDOWN(AR$21*85/100,0)-485000,IF($O$39&gt;10000000,ROUNDDOWN(AR$21*85/100,0)-585000,ROUNDDOWN(AR$21*85/100,0)-685000)),""))</f>
        <v/>
      </c>
    </row>
    <row r="28" spans="1:77" ht="21" customHeight="1" x14ac:dyDescent="0.15">
      <c r="A28" s="571"/>
      <c r="B28" s="571"/>
      <c r="C28" s="251"/>
      <c r="D28" s="131"/>
      <c r="E28" s="131"/>
      <c r="F28" s="131"/>
      <c r="G28" s="131"/>
      <c r="H28" s="131"/>
      <c r="I28" s="131"/>
      <c r="J28" s="131"/>
      <c r="K28" s="131"/>
      <c r="L28" s="131"/>
      <c r="M28" s="131"/>
      <c r="N28" s="131"/>
      <c r="O28" s="572"/>
      <c r="P28" s="572"/>
      <c r="Q28" s="572"/>
      <c r="R28" s="572"/>
      <c r="S28" s="572"/>
      <c r="T28" s="572"/>
      <c r="U28" s="572"/>
      <c r="V28" s="572"/>
      <c r="AB28" s="587"/>
      <c r="AC28" s="64">
        <f>SUM(AD27,1)</f>
        <v>7700000</v>
      </c>
      <c r="AD28" s="63">
        <v>9999999</v>
      </c>
      <c r="AE28" s="573" t="s">
        <v>206</v>
      </c>
      <c r="AF28" s="573"/>
      <c r="AG28" s="573"/>
      <c r="AH28" s="573"/>
      <c r="AI28" s="40" t="str">
        <f>IF(AI$21="","",IF(AND(SUM(AI$22)&gt;=65,AI$21&gt;=$AC28,AI$21&lt;=$AD28),IF($O$21&gt;20000000,ROUNDDOWN(AI$21*95/100,0)-1255000,IF($O$21&gt;10000000,ROUNDDOWN(AI$21*95/100,0)-1355000,ROUNDDOWN(AI$21*95/100,0)-1455000)),""))</f>
        <v/>
      </c>
      <c r="AJ28" s="40" t="str">
        <f>IF(AJ$21="","",IF(AND(SUM(AJ$22)&gt;=65,AJ$21&gt;=$AC28,AJ$21&lt;=$AD28),IF($O$23&gt;20000000,ROUNDDOWN(AJ$21*95/100,0)-1255000,IF($O$23&gt;10000000,ROUNDDOWN(AJ$21*95/100,0)-1355000,ROUNDDOWN(AJ$21*95/100,0)-1455000)),""))</f>
        <v/>
      </c>
      <c r="AK28" s="40" t="str">
        <f>IF(AK$21="","",IF(AND(SUM(AK$22)&gt;=65,AK$21&gt;=$AC28,AK$21&lt;=$AD28),IF($O$25&gt;20000000,ROUNDDOWN(AK$21*95/100,0)-1255000,IF($O$25&gt;10000000,ROUNDDOWN(AK$21*95/100,0)-1355000,ROUNDDOWN(AK$21*95/100,0)-1455000)),""))</f>
        <v/>
      </c>
      <c r="AL28" s="40" t="str">
        <f>IF(AL$21="","",IF(AND(SUM(AL$22)&gt;=65,AL$21&gt;=$AC28,AL$21&lt;=$AD28),IF($O$27&gt;20000000,ROUNDDOWN(AL$21*95/100,0)-1255000,IF($O$27&gt;10000000,ROUNDDOWN(AL$21*95/100,0)-1355000,ROUNDDOWN(AL$21*95/100,0)-1455000)),""))</f>
        <v/>
      </c>
      <c r="AM28" s="40" t="str">
        <f>IF(AM$21="","",IF(AND(SUM(AM$22)&gt;=65,AM$21&gt;=$AC28,AM$21&lt;=$AD28),IF($O$29&gt;20000000,ROUNDDOWN(AM$21*95/100,0)-1255000,IF($O$29&gt;10000000,ROUNDDOWN(AM$21*95/100,0)-1355000,ROUNDDOWN(AM$21*95/100,0)-1455000)),""))</f>
        <v/>
      </c>
      <c r="AN28" s="40" t="str">
        <f>IF(AN$21="","",IF(AND(SUM(AN$22)&gt;=65,AN$21&gt;=$AC28,AN$21&lt;=$AD28),IF($O$31&gt;20000000,ROUNDDOWN(AN$21*95/100,0)-1255000,IF($O$31&gt;10000000,ROUNDDOWN(AN$21*95/100,0)-1355000,ROUNDDOWN(AN$21*95/100,0)-1455000)),""))</f>
        <v/>
      </c>
      <c r="AO28" s="40" t="str">
        <f>IF(AO$21="","",IF(AND(SUM(AO$22)&gt;=65,AO$21&gt;=$AC28,AO$21&lt;=$AD28),IF($O$33&gt;20000000,ROUNDDOWN(AO$21*95/100,0)-1255000,IF($O$33&gt;10000000,ROUNDDOWN(AO$21*95/100,0)-1355000,ROUNDDOWN(AO$21*95/100,0)-1455000)),""))</f>
        <v/>
      </c>
      <c r="AP28" s="40" t="str">
        <f>IF(AP$21="","",IF(AND(SUM(AP$22)&gt;=65,AP$21&gt;=$AC28,AP$21&lt;=$AD28),IF($O$35&gt;20000000,ROUNDDOWN(AP$21*95/100,0)-1255000,IF($O$35&gt;10000000,ROUNDDOWN(AP$21*95/100,0)-1355000,ROUNDDOWN(AP$21*95/100,0)-1455000)),""))</f>
        <v/>
      </c>
      <c r="AQ28" s="40" t="str">
        <f>IF(AQ$21="","",IF(AND(SUM(AQ$22)&gt;=65,AQ$21&gt;=$AC28,AQ$21&lt;=$AD28),IF($O$37&gt;20000000,ROUNDDOWN(AQ$21*95/100,0)-1255000,IF($O$37&gt;10000000,ROUNDDOWN(AQ$21*95/100,0)-1355000,ROUNDDOWN(AQ$21*95/100,0)-1455000)),""))</f>
        <v/>
      </c>
      <c r="AR28" s="40" t="str">
        <f>IF(AR$21="","",IF(AND(SUM(AR$22)&gt;=65,AR$21&gt;=$AC28,AR$21&lt;=$AD28),IF($O$39&gt;20000000,ROUNDDOWN(AR$21*95/100,0)-1255000,IF($O$39&gt;10000000,ROUNDDOWN(AR$21*95/100,0)-1355000,ROUNDDOWN(AR$21*95/100,0)-1455000)),""))</f>
        <v/>
      </c>
    </row>
    <row r="29" spans="1:77" ht="21" customHeight="1" x14ac:dyDescent="0.15">
      <c r="A29" s="571">
        <v>5</v>
      </c>
      <c r="B29" s="571"/>
      <c r="C29" s="251"/>
      <c r="D29" s="131" t="s">
        <v>212</v>
      </c>
      <c r="E29" s="131"/>
      <c r="F29" s="131"/>
      <c r="G29" s="131"/>
      <c r="H29" s="131"/>
      <c r="I29" s="131"/>
      <c r="J29" s="131"/>
      <c r="K29" s="131"/>
      <c r="L29" s="131"/>
      <c r="M29" s="131"/>
      <c r="N29" s="131"/>
      <c r="O29" s="572">
        <f>入力!DJ18</f>
        <v>0</v>
      </c>
      <c r="P29" s="572"/>
      <c r="Q29" s="572"/>
      <c r="R29" s="572"/>
      <c r="S29" s="572"/>
      <c r="T29" s="572"/>
      <c r="U29" s="572"/>
      <c r="V29" s="572"/>
      <c r="AB29" s="588"/>
      <c r="AC29" s="64">
        <v>10000000</v>
      </c>
      <c r="AD29" s="64"/>
      <c r="AE29" s="573" t="s">
        <v>207</v>
      </c>
      <c r="AF29" s="573"/>
      <c r="AG29" s="573"/>
      <c r="AH29" s="573"/>
      <c r="AI29" s="40" t="str">
        <f>IF(AI$21="","",IF(AND(SUM(AI$22)&gt;=65,AI$21&gt;=$AC29),IF($O$21&gt;20000000,MAX(AI21-1755000,0),IF($O$21&gt;10000000,MAX(AI21-1855000,0),AI21-1955000)),""))</f>
        <v/>
      </c>
      <c r="AJ29" s="40" t="str">
        <f>IF(AJ$21="","",IF(AND(SUM(AJ$22)&gt;=65,AJ$21&gt;=$AC29),IF($O$23&gt;20000000,MAX(AJ21-1755000,0),IF($O$23&gt;10000000,MAX(AJ21-1855000,0),AJ21-1955000)),""))</f>
        <v/>
      </c>
      <c r="AK29" s="40" t="str">
        <f>IF(AK$21="","",IF(AND(SUM(AK$22)&gt;=65,AK$21&gt;=$AC29),IF($O$25&gt;20000000,MAX(AK21-1755000,0),IF($O$25&gt;10000000,MAX(AK21-1855000,0),AK21-1955000)),""))</f>
        <v/>
      </c>
      <c r="AL29" s="40" t="str">
        <f>IF(AL$21="","",IF(AND(SUM(AL$22)&gt;=65,AL$21&gt;=$AC29),IF($O$27&gt;20000000,MAX(AL21-1755000,0),IF($O$27&gt;10000000,MAX(AL21-1855000,0),AL21-1955000)),""))</f>
        <v/>
      </c>
      <c r="AM29" s="40" t="str">
        <f>IF(AM$21="","",IF(AND(SUM(AM$22)&gt;=65,AM$21&gt;=$AC29),IF($O$29&gt;20000000,MAX(AM21-1755000,0),IF($O$29&gt;10000000,MAX(AM21-1855000,0),AM21-1955000)),""))</f>
        <v/>
      </c>
      <c r="AN29" s="40" t="str">
        <f>IF(AN$21="","",IF(AND(SUM(AN$22)&gt;=65,AN$21&gt;=$AC29),IF($O$31&gt;20000000,MAX(AN21-1755000,0),IF($O$31&gt;10000000,MAX(AN21-1855000,0),AN21-1955000)),""))</f>
        <v/>
      </c>
      <c r="AO29" s="40" t="str">
        <f>IF(AO$21="","",IF(AND(SUM(AO$22)&gt;=65,AO$21&gt;=$AC29),IF($O$33&gt;20000000,MAX(AO21-1755000,0),IF($O$33&gt;10000000,MAX(AO21-1855000,0),AO21-1955000)),""))</f>
        <v/>
      </c>
      <c r="AP29" s="40" t="str">
        <f>IF(AP$21="","",IF(AND(SUM(AP$22)&gt;=65,AP$21&gt;=$AC29),IF($O$35&gt;20000000,MAX(AP21-1755000,0),IF($O$35&gt;10000000,MAX(AP21-1855000,0),AP21-1955000)),""))</f>
        <v/>
      </c>
      <c r="AQ29" s="40" t="str">
        <f>IF(AQ$21="","",IF(AND(SUM(AQ$22)&gt;=65,AQ$21&gt;=$AC29),IF($O$37&gt;20000000,MAX(AQ21-1755000,0),IF($O$37&gt;10000000,MAX(AQ21-1855000,0),AQ21-1955000)),""))</f>
        <v/>
      </c>
      <c r="AR29" s="40" t="str">
        <f>IF(AR$21="","",IF(AND(SUM(AR$22)&gt;=65,AR$21&gt;=$AC29),IF($O$39&gt;20000000,MAX(AR21-1755000,0),IF($O$39&gt;10000000,MAX(AR21-1855000,0),AR21-1955000)),""))</f>
        <v/>
      </c>
    </row>
    <row r="30" spans="1:77" ht="21" customHeight="1" x14ac:dyDescent="0.15">
      <c r="A30" s="571"/>
      <c r="B30" s="571"/>
      <c r="C30" s="251"/>
      <c r="D30" s="131"/>
      <c r="E30" s="131"/>
      <c r="F30" s="131"/>
      <c r="G30" s="131"/>
      <c r="H30" s="131"/>
      <c r="I30" s="131"/>
      <c r="J30" s="131"/>
      <c r="K30" s="131"/>
      <c r="L30" s="131"/>
      <c r="M30" s="131"/>
      <c r="N30" s="131"/>
      <c r="O30" s="572"/>
      <c r="P30" s="572"/>
      <c r="Q30" s="572"/>
      <c r="R30" s="572"/>
      <c r="S30" s="572"/>
      <c r="T30" s="572"/>
      <c r="U30" s="572"/>
      <c r="V30" s="572"/>
      <c r="AB30" s="589" t="s">
        <v>47</v>
      </c>
      <c r="AC30" s="64">
        <v>0</v>
      </c>
      <c r="AD30" s="63">
        <v>600000</v>
      </c>
      <c r="AE30" s="573" t="s">
        <v>202</v>
      </c>
      <c r="AF30" s="573"/>
      <c r="AG30" s="573"/>
      <c r="AH30" s="573"/>
      <c r="AI30" s="40" t="str">
        <f>IF(AI$21="","",IF(AND(SUM(AI$22)&lt;65,AI$21&gt;=$AC30,AI$21&lt;=$AD30),IF($O$21&gt;20000000,MAX(AI21-400000,0),IF($O$21&gt;10000000,MAX(AI21-500000,0),0)),""))</f>
        <v/>
      </c>
      <c r="AJ30" s="40" t="str">
        <f>IF(AJ$21="","",IF(AND(SUM(AJ$22)&lt;65,AJ$21&gt;=$AC30,AJ$21&lt;=$AD30),IF($O$23&gt;20000000,MAX(AJ21-400000,0),IF($O$23&gt;10000000,MAX(AJ21-500000,0),0)),""))</f>
        <v/>
      </c>
      <c r="AK30" s="40" t="str">
        <f>IF(AK$21="","",IF(AND(SUM(AK$22)&lt;65,AK$21&gt;=$AC30,AK$21&lt;=$AD30),IF($O$25&gt;20000000,MAX(AK21-400000,0),IF($O$25&gt;10000000,MAX(AK21-500000,0),0)),""))</f>
        <v/>
      </c>
      <c r="AL30" s="40" t="str">
        <f>IF(AL$21="","",IF(AND(SUM(AL$22)&lt;65,AL$21&gt;=$AC30,AL$21&lt;=$AD30),IF($O$27&gt;20000000,MAX(AL21-400000,0),IF($O$27&gt;10000000,MAX(AL21-500000,0),0)),""))</f>
        <v/>
      </c>
      <c r="AM30" s="40" t="str">
        <f>IF(AM$21="","",IF(AND(SUM(AM$22)&lt;65,AM$21&gt;=$AC30,AM$21&lt;=$AD30),IF($O$29&gt;20000000,MAX(AM21-400000,0),IF($O$29&gt;10000000,MAX(AM21-500000,0),0)),""))</f>
        <v/>
      </c>
      <c r="AN30" s="40" t="str">
        <f>IF(AN$21="","",IF(AND(SUM(AN$22)&lt;65,AN$21&gt;=$AC30,AN$21&lt;=$AD30),IF($O$31&gt;20000000,MAX(AN21-400000,0),IF($O$31&gt;10000000,MAX(AN21-500000,0),0)),""))</f>
        <v/>
      </c>
      <c r="AO30" s="40" t="str">
        <f>IF(AO$21="","",IF(AND(SUM(AO$22)&lt;65,AO$21&gt;=$AC30,AO$21&lt;=$AD30),IF($O$33&gt;20000000,MAX(AO21-400000,0),IF($O$33&gt;10000000,MAX(AO21-500000,0),0)),""))</f>
        <v/>
      </c>
      <c r="AP30" s="40" t="str">
        <f>IF(AP$21="","",IF(AND(SUM(AP$22)&lt;65,AP$21&gt;=$AC30,AP$21&lt;=$AD30),IF($O$35&gt;20000000,MAX(AP21-400000,0),IF($O$35&gt;10000000,MAX(AP21-500000,0),0)),""))</f>
        <v/>
      </c>
      <c r="AQ30" s="40" t="str">
        <f>IF(AQ$21="","",IF(AND(SUM(AQ$22)&lt;65,AQ$21&gt;=$AC30,AQ$21&lt;=$AD30),IF($O$37&gt;20000000,MAX(AQ21-400000,0),IF($O$37&gt;10000000,MAX(AQ21-500000,0),0)),""))</f>
        <v/>
      </c>
      <c r="AR30" s="40" t="str">
        <f>IF(AR$21="","",IF(AND(SUM(AR$22)&lt;65,AR$21&gt;=$AC30,AR$21&lt;=$AD30),IF($O$39&gt;20000000,MAX(AR21-400000,0),IF($O$39&gt;10000000,MAX(AR21-500000,0),0)),""))</f>
        <v/>
      </c>
    </row>
    <row r="31" spans="1:77" ht="21" customHeight="1" x14ac:dyDescent="0.15">
      <c r="A31" s="571">
        <v>6</v>
      </c>
      <c r="B31" s="571"/>
      <c r="C31" s="251"/>
      <c r="D31" s="131" t="s">
        <v>212</v>
      </c>
      <c r="E31" s="131"/>
      <c r="F31" s="131"/>
      <c r="G31" s="131"/>
      <c r="H31" s="131"/>
      <c r="I31" s="131"/>
      <c r="J31" s="131"/>
      <c r="K31" s="131"/>
      <c r="L31" s="131"/>
      <c r="M31" s="131"/>
      <c r="N31" s="131"/>
      <c r="O31" s="572">
        <f>入力!DJ19</f>
        <v>0</v>
      </c>
      <c r="P31" s="572"/>
      <c r="Q31" s="572"/>
      <c r="R31" s="572"/>
      <c r="S31" s="572"/>
      <c r="T31" s="572"/>
      <c r="U31" s="572"/>
      <c r="V31" s="572"/>
      <c r="AB31" s="590"/>
      <c r="AC31" s="64">
        <f>SUM(AD30,1)</f>
        <v>600001</v>
      </c>
      <c r="AD31" s="63">
        <v>1299999</v>
      </c>
      <c r="AE31" s="573" t="s">
        <v>208</v>
      </c>
      <c r="AF31" s="573"/>
      <c r="AG31" s="573"/>
      <c r="AH31" s="573"/>
      <c r="AI31" s="40" t="str">
        <f>IF(AI$21="","",IF(AND(SUM(AI$22)&lt;65,AI$21&gt;=$AC31,AI$21&lt;=$AD31),IF($O$21&gt;20000000,MAX(AI21-400000,0),IF($O$21&gt;10000000,MAX(AI21-500000,0),AI21-600000)),""))</f>
        <v/>
      </c>
      <c r="AJ31" s="40" t="str">
        <f>IF(AJ$21="","",IF(AND(SUM(AJ$22)&lt;65,AJ$21&gt;=$AC31,AJ$21&lt;=$AD31),IF($O$23&gt;20000000,MAX(AJ21-400000,0),IF($O$23&gt;10000000,MAX(AJ21-500000,0),AJ21-600000)),""))</f>
        <v/>
      </c>
      <c r="AK31" s="40" t="str">
        <f>IF(AK$21="","",IF(AND(SUM(AK$22)&lt;65,AK$21&gt;=$AC31,AK$21&lt;=$AD31),IF($O$25&gt;20000000,MAX(AK21-400000,0),IF($O$25&gt;10000000,MAX(AK21-500000,0),AK21-600000)),""))</f>
        <v/>
      </c>
      <c r="AL31" s="40" t="str">
        <f>IF(AL$21="","",IF(AND(SUM(AL$22)&lt;65,AL$21&gt;=$AC31,AL$21&lt;=$AD31),IF($O$27&gt;20000000,MAX(AL21-400000,0),IF($O$27&gt;10000000,MAX(AL21-500000,0),AL21-600000)),""))</f>
        <v/>
      </c>
      <c r="AM31" s="40" t="str">
        <f>IF(AM$21="","",IF(AND(SUM(AM$22)&lt;65,AM$21&gt;=$AC31,AM$21&lt;=$AD31),IF($O$29&gt;20000000,MAX(AM21-400000,0),IF($O$29&gt;10000000,MAX(AM21-500000,0),AM21-600000)),""))</f>
        <v/>
      </c>
      <c r="AN31" s="40" t="str">
        <f>IF(AN$21="","",IF(AND(SUM(AN$22)&lt;65,AN$21&gt;=$AC31,AN$21&lt;=$AD31),IF($O$31&gt;20000000,MAX(AN21-400000,0),IF($O$31&gt;10000000,MAX(AN21-500000,0),AN21-600000)),""))</f>
        <v/>
      </c>
      <c r="AO31" s="40" t="str">
        <f>IF(AO$21="","",IF(AND(SUM(AO$22)&lt;65,AO$21&gt;=$AC31,AO$21&lt;=$AD31),IF($O$33&gt;20000000,MAX(AO21-400000,0),IF($O$33&gt;10000000,MAX(AO21-500000,0),AO21-600000)),""))</f>
        <v/>
      </c>
      <c r="AP31" s="40" t="str">
        <f>IF(AP$21="","",IF(AND(SUM(AP$22)&lt;65,AP$21&gt;=$AC31,AP$21&lt;=$AD31),IF($O$35&gt;20000000,MAX(AP21-400000,0),IF($O$35&gt;10000000,MAX(AP21-500000,0),AP21-600000)),""))</f>
        <v/>
      </c>
      <c r="AQ31" s="40" t="str">
        <f>IF(AQ$21="","",IF(AND(SUM(AQ$22)&lt;65,AQ$21&gt;=$AC31,AQ$21&lt;=$AD31),IF($O$37&gt;20000000,MAX(AQ21-400000,0),IF($O$37&gt;10000000,MAX(AQ21-500000,0),AQ21-600000)),""))</f>
        <v/>
      </c>
      <c r="AR31" s="40" t="str">
        <f>IF(AR$21="","",IF(AND(SUM(AR$22)&lt;65,AR$21&gt;=$AC31,AR$21&lt;=$AD31),IF($O$39&gt;20000000,MAX(AR21-400000,0),IF($O$39&gt;10000000,MAX(AR21-500000,0),AR21-600000)),""))</f>
        <v/>
      </c>
    </row>
    <row r="32" spans="1:77" ht="21" customHeight="1" x14ac:dyDescent="0.15">
      <c r="A32" s="571"/>
      <c r="B32" s="571"/>
      <c r="C32" s="251"/>
      <c r="D32" s="131"/>
      <c r="E32" s="131"/>
      <c r="F32" s="131"/>
      <c r="G32" s="131"/>
      <c r="H32" s="131"/>
      <c r="I32" s="131"/>
      <c r="J32" s="131"/>
      <c r="K32" s="131"/>
      <c r="L32" s="131"/>
      <c r="M32" s="131"/>
      <c r="N32" s="131"/>
      <c r="O32" s="572"/>
      <c r="P32" s="572"/>
      <c r="Q32" s="572"/>
      <c r="R32" s="572"/>
      <c r="S32" s="572"/>
      <c r="T32" s="572"/>
      <c r="U32" s="572"/>
      <c r="V32" s="572"/>
      <c r="AB32" s="590"/>
      <c r="AC32" s="64">
        <f>SUM(AD31,1)</f>
        <v>1300000</v>
      </c>
      <c r="AD32" s="63">
        <v>4099999</v>
      </c>
      <c r="AE32" s="573" t="s">
        <v>204</v>
      </c>
      <c r="AF32" s="573"/>
      <c r="AG32" s="573"/>
      <c r="AH32" s="573"/>
      <c r="AI32" s="40" t="str">
        <f>IF(AI$21="","",IF(AND(SUM(AI$22)&lt;65,AI$21&gt;=$AC32,AI$21&lt;=$AD32),IF($O$21&gt;20000000,ROUNDDOWN(AI$21*75/100,0)-75000,IF($O$21&gt;10000000,ROUNDDOWN(AI$21*75/100,0)-175000,ROUNDDOWN(AI$21*75/100,0)-275000)),""))</f>
        <v/>
      </c>
      <c r="AJ32" s="40" t="str">
        <f>IF(AJ$21="","",IF(AND(SUM(AJ$22)&lt;65,AJ$21&gt;=$AC32,AJ$21&lt;=$AD32),IF($O$23&gt;20000000,ROUNDDOWN(AJ$21*75/100,0)-75000,IF($O$23&gt;10000000,ROUNDDOWN(AJ$21*75/100,0)-175000,ROUNDDOWN(AJ$21*75/100,0)-275000)),""))</f>
        <v/>
      </c>
      <c r="AK32" s="40" t="str">
        <f>IF(AK$21="","",IF(AND(SUM(AK$22)&lt;65,AK$21&gt;=$AC32,AK$21&lt;=$AD32),IF($O$25&gt;20000000,ROUNDDOWN(AK$21*75/100,0)-75000,IF($O$25&gt;10000000,ROUNDDOWN(AK$21*75/100,0)-175000,ROUNDDOWN(AK$21*75/100,0)-275000)),""))</f>
        <v/>
      </c>
      <c r="AL32" s="40" t="str">
        <f>IF(AL$21="","",IF(AND(SUM(AL$22)&lt;65,AL$21&gt;=$AC32,AL$21&lt;=$AD32),IF($O$27&gt;20000000,ROUNDDOWN(AL$21*75/100,0)-75000,IF($O$27&gt;10000000,ROUNDDOWN(AL$21*75/100,0)-175000,ROUNDDOWN(AL$21*75/100,0)-275000)),""))</f>
        <v/>
      </c>
      <c r="AM32" s="40" t="str">
        <f>IF(AM$21="","",IF(AND(SUM(AM$22)&lt;65,AM$21&gt;=$AC32,AM$21&lt;=$AD32),IF($O$29&gt;20000000,ROUNDDOWN(AM$21*75/100,0)-75000,IF($O$29&gt;10000000,ROUNDDOWN(AM$21*75/100,0)-175000,ROUNDDOWN(AM$21*75/100,0)-275000)),""))</f>
        <v/>
      </c>
      <c r="AN32" s="40" t="str">
        <f>IF(AN$21="","",IF(AND(SUM(AN$22)&lt;65,AN$21&gt;=$AC32,AN$21&lt;=$AD32),IF($O$31&gt;20000000,ROUNDDOWN(AN$21*75/100,0)-75000,IF($O$31&gt;10000000,ROUNDDOWN(AN$21*75/100,0)-175000,ROUNDDOWN(AN$21*75/100,0)-275000)),""))</f>
        <v/>
      </c>
      <c r="AO32" s="40" t="str">
        <f>IF(AO$21="","",IF(AND(SUM(AO$22)&lt;65,AO$21&gt;=$AC32,AO$21&lt;=$AD32),IF($O$33&gt;20000000,ROUNDDOWN(AO$21*75/100,0)-75000,IF($O$33&gt;10000000,ROUNDDOWN(AO$21*75/100,0)-175000,ROUNDDOWN(AO$21*75/100,0)-275000)),""))</f>
        <v/>
      </c>
      <c r="AP32" s="40" t="str">
        <f>IF(AP$21="","",IF(AND(SUM(AP$22)&lt;65,AP$21&gt;=$AC32,AP$21&lt;=$AD32),IF($O$35&gt;20000000,ROUNDDOWN(AP$21*75/100,0)-75000,IF($O$35&gt;10000000,ROUNDDOWN(AP$21*75/100,0)-175000,ROUNDDOWN(AP$21*75/100,0)-275000)),""))</f>
        <v/>
      </c>
      <c r="AQ32" s="40" t="str">
        <f>IF(AQ$21="","",IF(AND(SUM(AQ$22)&lt;65,AQ$21&gt;=$AC32,AQ$21&lt;=$AD32),IF($O$37&gt;20000000,ROUNDDOWN(AQ$21*75/100,0)-75000,IF($O$37&gt;10000000,ROUNDDOWN(AQ$21*75/100,0)-175000,ROUNDDOWN(AQ$21*75/100,0)-275000)),""))</f>
        <v/>
      </c>
      <c r="AR32" s="40" t="str">
        <f>IF(AR$21="","",IF(AND(SUM(AR$22)&lt;65,AR$21&gt;=$AC32,AR$21&lt;=$AD32),IF($O$39&gt;20000000,ROUNDDOWN(AR$21*75/100,0)-75000,IF($O$39&gt;10000000,ROUNDDOWN(AR$21*75/100,0)-175000,ROUNDDOWN(AR$21*75/100,0)-275000)),""))</f>
        <v/>
      </c>
    </row>
    <row r="33" spans="1:44" ht="21" customHeight="1" x14ac:dyDescent="0.15">
      <c r="A33" s="571">
        <v>7</v>
      </c>
      <c r="B33" s="571"/>
      <c r="C33" s="251"/>
      <c r="D33" s="131" t="s">
        <v>212</v>
      </c>
      <c r="E33" s="131"/>
      <c r="F33" s="131"/>
      <c r="G33" s="131"/>
      <c r="H33" s="131"/>
      <c r="I33" s="131"/>
      <c r="J33" s="131"/>
      <c r="K33" s="131"/>
      <c r="L33" s="131"/>
      <c r="M33" s="131"/>
      <c r="N33" s="131"/>
      <c r="O33" s="572">
        <f>入力!DJ20</f>
        <v>0</v>
      </c>
      <c r="P33" s="572"/>
      <c r="Q33" s="572"/>
      <c r="R33" s="572"/>
      <c r="S33" s="572"/>
      <c r="T33" s="572"/>
      <c r="U33" s="572"/>
      <c r="V33" s="572"/>
      <c r="AB33" s="590"/>
      <c r="AC33" s="64">
        <f>SUM(AD32,1)</f>
        <v>4100000</v>
      </c>
      <c r="AD33" s="63">
        <v>7699999</v>
      </c>
      <c r="AE33" s="573" t="s">
        <v>209</v>
      </c>
      <c r="AF33" s="573"/>
      <c r="AG33" s="573"/>
      <c r="AH33" s="573"/>
      <c r="AI33" s="40" t="str">
        <f>IF(AI$21="","",IF(AND(SUM(AI$22)&lt;65,AI$21&gt;=$AC33,AI$21&lt;=$AD33),IF($O$21&gt;20000000,ROUNDDOWN(AI$21*85/100,0)-485000,IF($O$21&gt;10000000,ROUNDDOWN(AI$21*85/100,0)-585000,ROUNDDOWN(AI$21*85/100,0)-685000)),""))</f>
        <v/>
      </c>
      <c r="AJ33" s="40" t="str">
        <f>IF(AJ$21="","",IF(AND(SUM(AJ$22)&lt;65,AJ$21&gt;=$AC33,AJ$21&lt;=$AD33),IF($O$23&gt;20000000,ROUNDDOWN(AJ$21*85/100,0)-485000,IF($O$23&gt;10000000,ROUNDDOWN(AJ$21*85/100,0)-585000,ROUNDDOWN(AJ$21*85/100,0)-685000)),""))</f>
        <v/>
      </c>
      <c r="AK33" s="40" t="str">
        <f>IF(AK$21="","",IF(AND(SUM(AK$22)&lt;65,AK$21&gt;=$AC33,AK$21&lt;=$AD33),IF($O$25&gt;20000000,ROUNDDOWN(AK$21*85/100,0)-485000,IF($O$25&gt;10000000,ROUNDDOWN(AK$21*85/100,0)-585000,ROUNDDOWN(AK$21*85/100,0)-685000)),""))</f>
        <v/>
      </c>
      <c r="AL33" s="40" t="str">
        <f>IF(AL$21="","",IF(AND(SUM(AL$22)&lt;65,AL$21&gt;=$AC33,AL$21&lt;=$AD33),IF($O$27&gt;20000000,ROUNDDOWN(AL$21*85/100,0)-485000,IF($O$27&gt;10000000,ROUNDDOWN(AL$21*85/100,0)-585000,ROUNDDOWN(AL$21*85/100,0)-685000)),""))</f>
        <v/>
      </c>
      <c r="AM33" s="40" t="str">
        <f>IF(AM$21="","",IF(AND(SUM(AM$22)&lt;65,AM$21&gt;=$AC33,AM$21&lt;=$AD33),IF($O$29&gt;20000000,ROUNDDOWN(AM$21*85/100,0)-485000,IF($O$29&gt;10000000,ROUNDDOWN(AM$21*85/100,0)-585000,ROUNDDOWN(AM$21*85/100,0)-685000)),""))</f>
        <v/>
      </c>
      <c r="AN33" s="40" t="str">
        <f>IF(AN$21="","",IF(AND(SUM(AN$22)&lt;65,AN$21&gt;=$AC33,AN$21&lt;=$AD33),IF($O$31&gt;20000000,ROUNDDOWN(AN$21*85/100,0)-485000,IF($O$31&gt;10000000,ROUNDDOWN(AN$21*85/100,0)-585000,ROUNDDOWN(AN$21*85/100,0)-685000)),""))</f>
        <v/>
      </c>
      <c r="AO33" s="40" t="str">
        <f>IF(AO$21="","",IF(AND(SUM(AO$22)&lt;65,AO$21&gt;=$AC33,AO$21&lt;=$AD33),IF($O$33&gt;20000000,ROUNDDOWN(AO$21*85/100,0)-485000,IF($O$33&gt;10000000,ROUNDDOWN(AO$21*85/100,0)-585000,ROUNDDOWN(AO$21*85/100,0)-685000)),""))</f>
        <v/>
      </c>
      <c r="AP33" s="40" t="str">
        <f>IF(AP$21="","",IF(AND(SUM(AP$22)&lt;65,AP$21&gt;=$AC33,AP$21&lt;=$AD33),IF($O$35&gt;20000000,ROUNDDOWN(AP$21*85/100,0)-485000,IF($O$35&gt;10000000,ROUNDDOWN(AP$21*85/100,0)-585000,ROUNDDOWN(AP$21*85/100,0)-685000)),""))</f>
        <v/>
      </c>
      <c r="AQ33" s="40" t="str">
        <f>IF(AQ$21="","",IF(AND(SUM(AQ$22)&lt;65,AQ$21&gt;=$AC33,AQ$21&lt;=$AD33),IF($O$37&gt;20000000,ROUNDDOWN(AQ$21*85/100,0)-485000,IF($O$37&gt;10000000,ROUNDDOWN(AQ$21*85/100,0)-585000,ROUNDDOWN(AQ$21*85/100,0)-685000)),""))</f>
        <v/>
      </c>
      <c r="AR33" s="40" t="str">
        <f>IF(AR$21="","",IF(AND(SUM(AR$22)&lt;65,AR$21&gt;=$AC33,AR$21&lt;=$AD33),IF($O$39&gt;20000000,ROUNDDOWN(AR$21*85/100,0)-485000,IF($O$39&gt;10000000,ROUNDDOWN(AR$21*85/100,0)-585000,ROUNDDOWN(AR$21*85/100,0)-685000)),""))</f>
        <v/>
      </c>
    </row>
    <row r="34" spans="1:44" ht="21" customHeight="1" x14ac:dyDescent="0.15">
      <c r="A34" s="571"/>
      <c r="B34" s="571"/>
      <c r="C34" s="251"/>
      <c r="D34" s="131"/>
      <c r="E34" s="131"/>
      <c r="F34" s="131"/>
      <c r="G34" s="131"/>
      <c r="H34" s="131"/>
      <c r="I34" s="131"/>
      <c r="J34" s="131"/>
      <c r="K34" s="131"/>
      <c r="L34" s="131"/>
      <c r="M34" s="131"/>
      <c r="N34" s="131"/>
      <c r="O34" s="572"/>
      <c r="P34" s="572"/>
      <c r="Q34" s="572"/>
      <c r="R34" s="572"/>
      <c r="S34" s="572"/>
      <c r="T34" s="572"/>
      <c r="U34" s="572"/>
      <c r="V34" s="572"/>
      <c r="AB34" s="590"/>
      <c r="AC34" s="64">
        <f>SUM(AD33,1)</f>
        <v>7700000</v>
      </c>
      <c r="AD34" s="63">
        <v>9999999</v>
      </c>
      <c r="AE34" s="573" t="s">
        <v>210</v>
      </c>
      <c r="AF34" s="573"/>
      <c r="AG34" s="573"/>
      <c r="AH34" s="573"/>
      <c r="AI34" s="40" t="str">
        <f>IF(AI$21="","",IF(AND(SUM(AI$22)&lt;65,AI$21&gt;=$AC34,AI$21&lt;=$AD34),IF($O$21&gt;20000000,ROUNDDOWN(AI$21*95/100,0)-1255000,IF($O$21&gt;10000000,ROUNDDOWN(AI$21*95/100,0)-1355000,ROUNDDOWN(AI$21*95/100,0)-1455000)),""))</f>
        <v/>
      </c>
      <c r="AJ34" s="40" t="str">
        <f>IF(AJ$21="","",IF(AND(SUM(AJ$22)&lt;65,AJ$21&gt;=$AC34,AJ$21&lt;=$AD34),IF($O$23&gt;20000000,ROUNDDOWN(AJ$21*95/100,0)-1255000,IF($O$23&gt;10000000,ROUNDDOWN(AJ$21*95/100,0)-1355000,ROUNDDOWN(AJ$21*95/100,0)-1455000)),""))</f>
        <v/>
      </c>
      <c r="AK34" s="40" t="str">
        <f>IF(AK$21="","",IF(AND(SUM(AK$22)&lt;65,AK$21&gt;=$AC34,AK$21&lt;=$AD34),IF($O$25&gt;20000000,ROUNDDOWN(AK$21*95/100,0)-1255000,IF($O$25&gt;10000000,ROUNDDOWN(AK$21*95/100,0)-1355000,ROUNDDOWN(AK$21*95/100,0)-1455000)),""))</f>
        <v/>
      </c>
      <c r="AL34" s="40" t="str">
        <f>IF(AL$21="","",IF(AND(SUM(AL$22)&lt;65,AL$21&gt;=$AC34,AL$21&lt;=$AD34),IF($O$27&gt;20000000,ROUNDDOWN(AL$21*95/100,0)-1255000,IF($O$27&gt;10000000,ROUNDDOWN(AL$21*95/100,0)-1355000,ROUNDDOWN(AL$21*95/100,0)-1455000)),""))</f>
        <v/>
      </c>
      <c r="AM34" s="40" t="str">
        <f>IF(AM$21="","",IF(AND(SUM(AM$22)&lt;65,AM$21&gt;=$AC34,AM$21&lt;=$AD34),IF($O$29&gt;20000000,ROUNDDOWN(AM$21*95/100,0)-1255000,IF($O$29&gt;10000000,ROUNDDOWN(AM$21*95/100,0)-1355000,ROUNDDOWN(AM$21*95/100,0)-1455000)),""))</f>
        <v/>
      </c>
      <c r="AN34" s="40" t="str">
        <f>IF(AN$21="","",IF(AND(SUM(AN$22)&lt;65,AN$21&gt;=$AC34,AN$21&lt;=$AD34),IF($O$31&gt;20000000,ROUNDDOWN(AN$21*95/100,0)-1255000,IF($O$31&gt;10000000,ROUNDDOWN(AN$21*95/100,0)-1355000,ROUNDDOWN(AN$21*95/100,0)-1455000)),""))</f>
        <v/>
      </c>
      <c r="AO34" s="40" t="str">
        <f>IF(AO$21="","",IF(AND(SUM(AO$22)&lt;65,AO$21&gt;=$AC34,AO$21&lt;=$AD34),IF($O$33&gt;20000000,ROUNDDOWN(AO$21*95/100,0)-1255000,IF($O$33&gt;10000000,ROUNDDOWN(AO$21*95/100,0)-1355000,ROUNDDOWN(AO$21*95/100,0)-1455000)),""))</f>
        <v/>
      </c>
      <c r="AP34" s="40" t="str">
        <f>IF(AP$21="","",IF(AND(SUM(AP$22)&lt;65,AP$21&gt;=$AC34,AP$21&lt;=$AD34),IF($O$35&gt;20000000,ROUNDDOWN(AP$21*95/100,0)-1255000,IF($O$35&gt;10000000,ROUNDDOWN(AP$21*95/100,0)-1355000,ROUNDDOWN(AP$21*95/100,0)-1455000)),""))</f>
        <v/>
      </c>
      <c r="AQ34" s="40" t="str">
        <f>IF(AQ$21="","",IF(AND(SUM(AQ$22)&lt;65,AQ$21&gt;=$AC34,AQ$21&lt;=$AD34),IF($O$37&gt;20000000,ROUNDDOWN(AQ$21*95/100,0)-1255000,IF($O$37&gt;10000000,ROUNDDOWN(AQ$21*95/100,0)-1355000,ROUNDDOWN(AQ$21*95/100,0)-1455000)),""))</f>
        <v/>
      </c>
      <c r="AR34" s="40" t="str">
        <f>IF(AR$21="","",IF(AND(SUM(AR$22)&lt;65,AR$21&gt;=$AC34,AR$21&lt;=$AD34),IF($O$39&gt;20000000,ROUNDDOWN(AR$21*95/100,0)-1255000,IF($O$39&gt;10000000,ROUNDDOWN(AR$21*95/100,0)-1355000,ROUNDDOWN(AR$21*95/100,0)-1455000)),""))</f>
        <v/>
      </c>
    </row>
    <row r="35" spans="1:44" ht="21" customHeight="1" x14ac:dyDescent="0.15">
      <c r="A35" s="571">
        <v>8</v>
      </c>
      <c r="B35" s="571"/>
      <c r="C35" s="251"/>
      <c r="D35" s="131" t="s">
        <v>212</v>
      </c>
      <c r="E35" s="131"/>
      <c r="F35" s="131"/>
      <c r="G35" s="131"/>
      <c r="H35" s="131"/>
      <c r="I35" s="131"/>
      <c r="J35" s="131"/>
      <c r="K35" s="131"/>
      <c r="L35" s="131"/>
      <c r="M35" s="131"/>
      <c r="N35" s="131"/>
      <c r="O35" s="572">
        <f>入力!DJ21</f>
        <v>0</v>
      </c>
      <c r="P35" s="572"/>
      <c r="Q35" s="572"/>
      <c r="R35" s="572"/>
      <c r="S35" s="572"/>
      <c r="T35" s="572"/>
      <c r="U35" s="572"/>
      <c r="V35" s="572"/>
      <c r="AB35" s="591"/>
      <c r="AC35" s="64">
        <v>10000000</v>
      </c>
      <c r="AD35" s="65"/>
      <c r="AE35" s="592" t="s">
        <v>211</v>
      </c>
      <c r="AF35" s="593"/>
      <c r="AG35" s="593"/>
      <c r="AH35" s="594"/>
      <c r="AI35" s="40" t="str">
        <f>IF(AI$21="","",IF(AND(SUM(AI$22)&lt;65,AI$21&gt;=$AC35),IF($O$21&gt;20000000,MAX(AI21-1755000,0),IF($O$21&gt;10000000,MAX(AI21-1855000,0),AI21-1955000)),""))</f>
        <v/>
      </c>
      <c r="AJ35" s="40" t="str">
        <f>IF(AJ$21="","",IF(AND(SUM(AJ$22)&lt;65,AJ$21&gt;=$AC35),IF($O$23&gt;20000000,MAX(AJ21-1755000,0),IF($O$23&gt;10000000,MAX(AJ21-1855000,0),AJ21-1955000)),""))</f>
        <v/>
      </c>
      <c r="AK35" s="40" t="str">
        <f>IF(AK$21="","",IF(AND(SUM(AK$22)&lt;65,AK$21&gt;=$AC35),IF($O$25&gt;20000000,MAX(AK21-1755000,0),IF($O$25&gt;10000000,MAX(AK21-1855000,0),AK21-1955000)),""))</f>
        <v/>
      </c>
      <c r="AL35" s="40" t="str">
        <f>IF(AL$21="","",IF(AND(SUM(AL$22)&lt;65,AL$21&gt;=$AC35),IF($O$27&gt;20000000,MAX(AL21-1755000,0),IF($O$27&gt;10000000,MAX(AL21-1855000,0),AL21-1955000)),""))</f>
        <v/>
      </c>
      <c r="AM35" s="40" t="str">
        <f>IF(AM$21="","",IF(AND(SUM(AM$22)&lt;65,AM$21&gt;=$AC35),IF($O$29&gt;20000000,MAX(AM21-1755000,0),IF($O$29&gt;10000000,MAX(AM21-1855000,0),AM21-1955000)),""))</f>
        <v/>
      </c>
      <c r="AN35" s="40" t="str">
        <f>IF(AN$21="","",IF(AND(SUM(AN$22)&lt;65,AN$21&gt;=$AC35),IF($O$31&gt;20000000,MAX(AN21-1755000,0),IF($O$31&gt;10000000,MAX(AN21-1855000,0),AN21-1955000)),""))</f>
        <v/>
      </c>
      <c r="AO35" s="40" t="str">
        <f>IF(AO$21="","",IF(AND(SUM(AO$22)&lt;65,AO$21&gt;=$AC35),IF($O$33&gt;20000000,MAX(AO21-1755000,0),IF($O$33&gt;10000000,MAX(AO21-1855000,0),AO21-1955000)),""))</f>
        <v/>
      </c>
      <c r="AP35" s="40" t="str">
        <f>IF(AP$21="","",IF(AND(SUM(AP$22)&lt;65,AP$21&gt;=$AC35),IF($O$35&gt;20000000,MAX(AP21-1755000,0),IF($O$35&gt;10000000,MAX(AP21-1855000,0),AP21-1955000)),""))</f>
        <v/>
      </c>
      <c r="AQ35" s="40" t="str">
        <f>IF(AQ$21="","",IF(AND(SUM(AQ$22)&lt;65,AQ$21&gt;=$AC35),IF($O$37&gt;20000000,MAX(AQ21-1755000,0),IF($O$37&gt;10000000,MAX(AQ21-1855000,0),AQ21-1955000)),""))</f>
        <v/>
      </c>
      <c r="AR35" s="40" t="str">
        <f>IF(AR$21="","",IF(AND(SUM(AR$22)&lt;65,AR$21&gt;=$AC35),IF($O$39&gt;20000000,MAX(AR21-1755000,0),IF($O$39&gt;10000000,MAX(AR21-1855000,0),AR21-1955000)),""))</f>
        <v/>
      </c>
    </row>
    <row r="36" spans="1:44" ht="21" customHeight="1" x14ac:dyDescent="0.15">
      <c r="A36" s="571"/>
      <c r="B36" s="571"/>
      <c r="C36" s="251"/>
      <c r="D36" s="131"/>
      <c r="E36" s="131"/>
      <c r="F36" s="131"/>
      <c r="G36" s="131"/>
      <c r="H36" s="131"/>
      <c r="I36" s="131"/>
      <c r="J36" s="131"/>
      <c r="K36" s="131"/>
      <c r="L36" s="131"/>
      <c r="M36" s="131"/>
      <c r="N36" s="131"/>
      <c r="O36" s="572"/>
      <c r="P36" s="572"/>
      <c r="Q36" s="572"/>
      <c r="R36" s="572"/>
      <c r="S36" s="572"/>
      <c r="T36" s="572"/>
      <c r="U36" s="572"/>
      <c r="V36" s="572"/>
      <c r="AB36" s="595" t="s">
        <v>103</v>
      </c>
      <c r="AC36" s="596"/>
      <c r="AD36" s="596"/>
      <c r="AE36" s="596"/>
      <c r="AF36" s="596"/>
      <c r="AG36" s="597"/>
      <c r="AH36" s="40">
        <f>SUM(AI36:AR36)</f>
        <v>0</v>
      </c>
      <c r="AI36" s="40" t="str">
        <f>IF(SUM(AI22)&gt;=65,IF(SUM(AI23)&gt;150000,150000,SUM(AI23)),"")</f>
        <v/>
      </c>
      <c r="AJ36" s="40" t="str">
        <f t="shared" ref="AJ36:AR36" si="136">IF(SUM(AJ22)&gt;=65,IF(SUM(AJ23)&gt;150000,150000,SUM(AJ23)),"")</f>
        <v/>
      </c>
      <c r="AK36" s="40" t="str">
        <f t="shared" si="136"/>
        <v/>
      </c>
      <c r="AL36" s="40" t="str">
        <f t="shared" si="136"/>
        <v/>
      </c>
      <c r="AM36" s="40" t="str">
        <f t="shared" si="136"/>
        <v/>
      </c>
      <c r="AN36" s="40" t="str">
        <f t="shared" si="136"/>
        <v/>
      </c>
      <c r="AO36" s="40" t="str">
        <f t="shared" si="136"/>
        <v/>
      </c>
      <c r="AP36" s="40" t="str">
        <f t="shared" si="136"/>
        <v/>
      </c>
      <c r="AQ36" s="40" t="str">
        <f t="shared" si="136"/>
        <v/>
      </c>
      <c r="AR36" s="40" t="str">
        <f t="shared" si="136"/>
        <v/>
      </c>
    </row>
    <row r="37" spans="1:44" ht="21" customHeight="1" x14ac:dyDescent="0.15">
      <c r="A37" s="571">
        <v>9</v>
      </c>
      <c r="B37" s="571"/>
      <c r="C37" s="251"/>
      <c r="D37" s="131" t="s">
        <v>212</v>
      </c>
      <c r="E37" s="131"/>
      <c r="F37" s="131"/>
      <c r="G37" s="131"/>
      <c r="H37" s="131"/>
      <c r="I37" s="131"/>
      <c r="J37" s="131"/>
      <c r="K37" s="131"/>
      <c r="L37" s="131"/>
      <c r="M37" s="131"/>
      <c r="N37" s="131"/>
      <c r="O37" s="572">
        <f>入力!DJ22</f>
        <v>0</v>
      </c>
      <c r="P37" s="572"/>
      <c r="Q37" s="572"/>
      <c r="R37" s="572"/>
      <c r="S37" s="572"/>
      <c r="T37" s="572"/>
      <c r="U37" s="572"/>
      <c r="V37" s="572"/>
    </row>
    <row r="38" spans="1:44" ht="21" customHeight="1" x14ac:dyDescent="0.15">
      <c r="A38" s="571"/>
      <c r="B38" s="571"/>
      <c r="C38" s="251"/>
      <c r="D38" s="131"/>
      <c r="E38" s="131"/>
      <c r="F38" s="131"/>
      <c r="G38" s="131"/>
      <c r="H38" s="131"/>
      <c r="I38" s="131"/>
      <c r="J38" s="131"/>
      <c r="K38" s="131"/>
      <c r="L38" s="131"/>
      <c r="M38" s="131"/>
      <c r="N38" s="131"/>
      <c r="O38" s="572"/>
      <c r="P38" s="572"/>
      <c r="Q38" s="572"/>
      <c r="R38" s="572"/>
      <c r="S38" s="572"/>
      <c r="T38" s="572"/>
      <c r="U38" s="572"/>
      <c r="V38" s="572"/>
    </row>
    <row r="39" spans="1:44" ht="21" customHeight="1" x14ac:dyDescent="0.15">
      <c r="A39" s="571">
        <v>10</v>
      </c>
      <c r="B39" s="571"/>
      <c r="C39" s="251"/>
      <c r="D39" s="131" t="s">
        <v>212</v>
      </c>
      <c r="E39" s="131"/>
      <c r="F39" s="131"/>
      <c r="G39" s="131"/>
      <c r="H39" s="131"/>
      <c r="I39" s="131"/>
      <c r="J39" s="131"/>
      <c r="K39" s="131"/>
      <c r="L39" s="131"/>
      <c r="M39" s="131"/>
      <c r="N39" s="131"/>
      <c r="O39" s="572">
        <f>入力!DJ23</f>
        <v>0</v>
      </c>
      <c r="P39" s="572"/>
      <c r="Q39" s="572"/>
      <c r="R39" s="572"/>
      <c r="S39" s="572"/>
      <c r="T39" s="572"/>
      <c r="U39" s="572"/>
      <c r="V39" s="572"/>
    </row>
    <row r="40" spans="1:44" ht="21" customHeight="1" x14ac:dyDescent="0.15">
      <c r="A40" s="571"/>
      <c r="B40" s="571"/>
      <c r="C40" s="251"/>
      <c r="D40" s="131"/>
      <c r="E40" s="131"/>
      <c r="F40" s="131"/>
      <c r="G40" s="131"/>
      <c r="H40" s="131"/>
      <c r="I40" s="131"/>
      <c r="J40" s="131"/>
      <c r="K40" s="131"/>
      <c r="L40" s="131"/>
      <c r="M40" s="131"/>
      <c r="N40" s="131"/>
      <c r="O40" s="572"/>
      <c r="P40" s="572"/>
      <c r="Q40" s="572"/>
      <c r="R40" s="572"/>
      <c r="S40" s="572"/>
      <c r="T40" s="572"/>
      <c r="U40" s="572"/>
      <c r="V40" s="572"/>
    </row>
    <row r="41" spans="1:44" ht="21" customHeight="1" x14ac:dyDescent="0.15"/>
    <row r="42" spans="1:44" ht="21" customHeight="1" x14ac:dyDescent="0.15"/>
    <row r="43" spans="1:44" ht="21" customHeight="1" x14ac:dyDescent="0.15"/>
    <row r="44" spans="1:44" ht="21" customHeight="1" x14ac:dyDescent="0.15"/>
    <row r="45" spans="1:44" ht="21" customHeight="1" x14ac:dyDescent="0.15"/>
    <row r="46" spans="1:44" ht="21" customHeight="1" x14ac:dyDescent="0.15"/>
    <row r="47" spans="1:44" ht="21" customHeight="1" x14ac:dyDescent="0.15"/>
    <row r="48" spans="1:44" ht="21" customHeight="1" x14ac:dyDescent="0.15"/>
    <row r="49" ht="21" customHeight="1" x14ac:dyDescent="0.15"/>
    <row r="50" ht="21" customHeight="1" x14ac:dyDescent="0.15"/>
    <row r="51" ht="21" customHeight="1" x14ac:dyDescent="0.15"/>
    <row r="52" ht="21" customHeight="1" x14ac:dyDescent="0.15"/>
  </sheetData>
  <sheetProtection sheet="1" objects="1" scenarios="1"/>
  <mergeCells count="112">
    <mergeCell ref="BE3:BN3"/>
    <mergeCell ref="BP3:BY3"/>
    <mergeCell ref="I8:O8"/>
    <mergeCell ref="P8:V8"/>
    <mergeCell ref="P7:V7"/>
    <mergeCell ref="W7:Z7"/>
    <mergeCell ref="I10:O10"/>
    <mergeCell ref="P10:V10"/>
    <mergeCell ref="W10:Z10"/>
    <mergeCell ref="AB3:AC3"/>
    <mergeCell ref="AB36:AG36"/>
    <mergeCell ref="B3:Z3"/>
    <mergeCell ref="W4:Z5"/>
    <mergeCell ref="W6:Z6"/>
    <mergeCell ref="B7:H7"/>
    <mergeCell ref="I7:O7"/>
    <mergeCell ref="B6:H6"/>
    <mergeCell ref="I6:O6"/>
    <mergeCell ref="P6:V6"/>
    <mergeCell ref="B4:H5"/>
    <mergeCell ref="I4:O4"/>
    <mergeCell ref="P4:V4"/>
    <mergeCell ref="I5:O5"/>
    <mergeCell ref="P5:V5"/>
    <mergeCell ref="W8:Z8"/>
    <mergeCell ref="B8:H8"/>
    <mergeCell ref="P11:V11"/>
    <mergeCell ref="A21:C22"/>
    <mergeCell ref="A23:C24"/>
    <mergeCell ref="A25:C26"/>
    <mergeCell ref="W11:Z11"/>
    <mergeCell ref="B11:H11"/>
    <mergeCell ref="I11:O11"/>
    <mergeCell ref="B10:H10"/>
    <mergeCell ref="B9:H9"/>
    <mergeCell ref="I9:O9"/>
    <mergeCell ref="P9:V9"/>
    <mergeCell ref="W9:Z9"/>
    <mergeCell ref="I14:O14"/>
    <mergeCell ref="P14:V14"/>
    <mergeCell ref="W14:Z14"/>
    <mergeCell ref="B14:H14"/>
    <mergeCell ref="B13:H13"/>
    <mergeCell ref="I13:O13"/>
    <mergeCell ref="P13:V13"/>
    <mergeCell ref="W13:Z13"/>
    <mergeCell ref="W12:Z12"/>
    <mergeCell ref="B12:H12"/>
    <mergeCell ref="I12:O12"/>
    <mergeCell ref="P12:V12"/>
    <mergeCell ref="D21:N22"/>
    <mergeCell ref="O21:V22"/>
    <mergeCell ref="D23:N24"/>
    <mergeCell ref="AC21:AD22"/>
    <mergeCell ref="AB16:AH16"/>
    <mergeCell ref="AE33:AH33"/>
    <mergeCell ref="AE34:AH34"/>
    <mergeCell ref="P15:V15"/>
    <mergeCell ref="W15:Z15"/>
    <mergeCell ref="B15:H15"/>
    <mergeCell ref="I15:O15"/>
    <mergeCell ref="AE24:AH24"/>
    <mergeCell ref="AE25:AH25"/>
    <mergeCell ref="AE30:AH30"/>
    <mergeCell ref="AE31:AH31"/>
    <mergeCell ref="AE32:AH32"/>
    <mergeCell ref="AB24:AB29"/>
    <mergeCell ref="AE29:AH29"/>
    <mergeCell ref="AB30:AB35"/>
    <mergeCell ref="AE35:AH35"/>
    <mergeCell ref="A31:C32"/>
    <mergeCell ref="A33:C34"/>
    <mergeCell ref="A35:C36"/>
    <mergeCell ref="D25:N26"/>
    <mergeCell ref="AE28:AH28"/>
    <mergeCell ref="AD9:AH9"/>
    <mergeCell ref="AD10:AH10"/>
    <mergeCell ref="AD14:AH14"/>
    <mergeCell ref="AD15:AH15"/>
    <mergeCell ref="AD3:AH4"/>
    <mergeCell ref="AD5:AH5"/>
    <mergeCell ref="AD6:AH6"/>
    <mergeCell ref="AD7:AH7"/>
    <mergeCell ref="AD8:AH8"/>
    <mergeCell ref="AD11:AE13"/>
    <mergeCell ref="AF11:AH11"/>
    <mergeCell ref="AF12:AH12"/>
    <mergeCell ref="AF13:AH13"/>
    <mergeCell ref="AB21:AB23"/>
    <mergeCell ref="AE21:AH23"/>
    <mergeCell ref="A29:C30"/>
    <mergeCell ref="D37:N38"/>
    <mergeCell ref="D39:N40"/>
    <mergeCell ref="O23:V24"/>
    <mergeCell ref="O25:V26"/>
    <mergeCell ref="O27:V28"/>
    <mergeCell ref="O29:V30"/>
    <mergeCell ref="O31:V32"/>
    <mergeCell ref="O33:V34"/>
    <mergeCell ref="O35:V36"/>
    <mergeCell ref="O37:V38"/>
    <mergeCell ref="O39:V40"/>
    <mergeCell ref="D27:N28"/>
    <mergeCell ref="D29:N30"/>
    <mergeCell ref="D31:N32"/>
    <mergeCell ref="D33:N34"/>
    <mergeCell ref="D35:N36"/>
    <mergeCell ref="A37:C38"/>
    <mergeCell ref="A39:C40"/>
    <mergeCell ref="A27:C28"/>
    <mergeCell ref="AE26:AH26"/>
    <mergeCell ref="AE27:AH2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AV77"/>
  <sheetViews>
    <sheetView zoomScale="75" zoomScaleNormal="75" workbookViewId="0">
      <selection activeCell="X16" sqref="X16:AD16"/>
    </sheetView>
  </sheetViews>
  <sheetFormatPr defaultColWidth="9" defaultRowHeight="13.5" x14ac:dyDescent="0.15"/>
  <cols>
    <col min="1" max="79" width="2.625" style="1" customWidth="1"/>
    <col min="80" max="16384" width="9" style="1"/>
  </cols>
  <sheetData>
    <row r="1" spans="2:36" ht="24" customHeight="1" x14ac:dyDescent="0.15">
      <c r="B1" s="23" t="s">
        <v>146</v>
      </c>
    </row>
    <row r="2" spans="2:36" ht="24" customHeight="1" x14ac:dyDescent="0.15">
      <c r="B2" s="1" t="s">
        <v>232</v>
      </c>
    </row>
    <row r="3" spans="2:36" ht="24" customHeight="1" x14ac:dyDescent="0.15">
      <c r="B3" s="1" t="s">
        <v>233</v>
      </c>
    </row>
    <row r="4" spans="2:36" ht="24" customHeight="1" x14ac:dyDescent="0.15">
      <c r="B4" s="1" t="s">
        <v>148</v>
      </c>
    </row>
    <row r="5" spans="2:36" ht="24" customHeight="1" x14ac:dyDescent="0.15">
      <c r="B5" s="1" t="s">
        <v>234</v>
      </c>
    </row>
    <row r="6" spans="2:36" ht="24" customHeight="1" x14ac:dyDescent="0.15">
      <c r="D6" s="362"/>
      <c r="E6" s="362"/>
      <c r="F6" s="362"/>
      <c r="G6" s="362"/>
      <c r="H6" s="362"/>
      <c r="I6" s="362"/>
      <c r="J6" s="362"/>
      <c r="K6" s="362"/>
      <c r="L6" s="362"/>
      <c r="M6" s="156" t="s">
        <v>125</v>
      </c>
      <c r="N6" s="156"/>
      <c r="O6" s="156"/>
      <c r="P6" s="156"/>
      <c r="Q6" s="156"/>
      <c r="R6" s="156"/>
      <c r="S6" s="255" t="s">
        <v>126</v>
      </c>
      <c r="T6" s="255"/>
      <c r="U6" s="255"/>
      <c r="V6" s="156" t="s">
        <v>105</v>
      </c>
      <c r="W6" s="156"/>
      <c r="X6" s="156"/>
      <c r="Y6" s="156"/>
      <c r="Z6" s="156"/>
      <c r="AA6" s="156"/>
      <c r="AB6" s="156"/>
      <c r="AC6" s="156"/>
      <c r="AD6" s="156"/>
      <c r="AE6" s="156"/>
      <c r="AF6" s="156"/>
      <c r="AG6" s="156"/>
      <c r="AH6" s="156"/>
      <c r="AI6" s="156"/>
      <c r="AJ6" s="156"/>
    </row>
    <row r="7" spans="2:36" ht="24" customHeight="1" x14ac:dyDescent="0.15">
      <c r="D7" s="362"/>
      <c r="E7" s="362"/>
      <c r="F7" s="362"/>
      <c r="G7" s="362"/>
      <c r="H7" s="362"/>
      <c r="I7" s="362"/>
      <c r="J7" s="362"/>
      <c r="K7" s="362"/>
      <c r="L7" s="362"/>
      <c r="M7" s="156"/>
      <c r="N7" s="156"/>
      <c r="O7" s="156"/>
      <c r="P7" s="156"/>
      <c r="Q7" s="156"/>
      <c r="R7" s="156"/>
      <c r="S7" s="255"/>
      <c r="T7" s="255"/>
      <c r="U7" s="255"/>
      <c r="V7" s="156"/>
      <c r="W7" s="156"/>
      <c r="X7" s="156"/>
      <c r="Y7" s="156"/>
      <c r="Z7" s="156"/>
      <c r="AA7" s="156"/>
      <c r="AB7" s="156"/>
      <c r="AC7" s="156"/>
      <c r="AD7" s="156"/>
      <c r="AE7" s="156"/>
      <c r="AF7" s="156"/>
      <c r="AG7" s="156"/>
      <c r="AH7" s="156"/>
      <c r="AI7" s="156"/>
      <c r="AJ7" s="156"/>
    </row>
    <row r="8" spans="2:36" ht="24" customHeight="1" x14ac:dyDescent="0.15">
      <c r="D8" s="362"/>
      <c r="E8" s="362"/>
      <c r="F8" s="362"/>
      <c r="G8" s="362"/>
      <c r="H8" s="362"/>
      <c r="I8" s="362"/>
      <c r="J8" s="362"/>
      <c r="K8" s="362"/>
      <c r="L8" s="362"/>
      <c r="M8" s="156" t="s">
        <v>118</v>
      </c>
      <c r="N8" s="156"/>
      <c r="O8" s="156"/>
      <c r="P8" s="156" t="s">
        <v>119</v>
      </c>
      <c r="Q8" s="156"/>
      <c r="R8" s="156"/>
      <c r="S8" s="128" t="s">
        <v>119</v>
      </c>
      <c r="T8" s="129"/>
      <c r="U8" s="130"/>
      <c r="V8" s="156"/>
      <c r="W8" s="156"/>
      <c r="X8" s="156"/>
      <c r="Y8" s="156"/>
      <c r="Z8" s="156"/>
      <c r="AA8" s="156"/>
      <c r="AB8" s="156"/>
      <c r="AC8" s="156"/>
      <c r="AD8" s="156"/>
      <c r="AE8" s="156"/>
      <c r="AF8" s="156"/>
      <c r="AG8" s="156"/>
      <c r="AH8" s="156"/>
      <c r="AI8" s="156"/>
      <c r="AJ8" s="156"/>
    </row>
    <row r="9" spans="2:36" ht="24" customHeight="1" x14ac:dyDescent="0.15">
      <c r="D9" s="362" t="s">
        <v>122</v>
      </c>
      <c r="E9" s="362"/>
      <c r="F9" s="362"/>
      <c r="G9" s="362"/>
      <c r="H9" s="362"/>
      <c r="I9" s="362"/>
      <c r="J9" s="362"/>
      <c r="K9" s="362"/>
      <c r="L9" s="362"/>
      <c r="M9" s="247" t="s">
        <v>121</v>
      </c>
      <c r="N9" s="248"/>
      <c r="O9" s="249"/>
      <c r="P9" s="247" t="s">
        <v>152</v>
      </c>
      <c r="Q9" s="248"/>
      <c r="R9" s="249"/>
      <c r="S9" s="247" t="s">
        <v>152</v>
      </c>
      <c r="T9" s="248"/>
      <c r="U9" s="249"/>
      <c r="V9" s="484"/>
      <c r="W9" s="485"/>
      <c r="X9" s="485"/>
      <c r="Y9" s="485"/>
      <c r="Z9" s="485"/>
      <c r="AA9" s="485"/>
      <c r="AB9" s="485"/>
      <c r="AC9" s="485"/>
      <c r="AD9" s="485"/>
      <c r="AE9" s="485"/>
      <c r="AF9" s="485"/>
      <c r="AG9" s="485"/>
      <c r="AH9" s="485"/>
      <c r="AI9" s="485"/>
      <c r="AJ9" s="486"/>
    </row>
    <row r="10" spans="2:36" ht="24" customHeight="1" x14ac:dyDescent="0.15">
      <c r="D10" s="362"/>
      <c r="E10" s="362"/>
      <c r="F10" s="362"/>
      <c r="G10" s="362"/>
      <c r="H10" s="362"/>
      <c r="I10" s="362"/>
      <c r="J10" s="362"/>
      <c r="K10" s="362"/>
      <c r="L10" s="362"/>
      <c r="M10" s="252"/>
      <c r="N10" s="253"/>
      <c r="O10" s="254"/>
      <c r="P10" s="252"/>
      <c r="Q10" s="253"/>
      <c r="R10" s="254"/>
      <c r="S10" s="252"/>
      <c r="T10" s="253"/>
      <c r="U10" s="254"/>
      <c r="V10" s="490"/>
      <c r="W10" s="491"/>
      <c r="X10" s="491"/>
      <c r="Y10" s="491"/>
      <c r="Z10" s="491"/>
      <c r="AA10" s="491"/>
      <c r="AB10" s="491"/>
      <c r="AC10" s="491"/>
      <c r="AD10" s="491"/>
      <c r="AE10" s="491"/>
      <c r="AF10" s="491"/>
      <c r="AG10" s="491"/>
      <c r="AH10" s="491"/>
      <c r="AI10" s="491"/>
      <c r="AJ10" s="492"/>
    </row>
    <row r="11" spans="2:36" ht="24" customHeight="1" x14ac:dyDescent="0.15">
      <c r="D11" s="362" t="s">
        <v>120</v>
      </c>
      <c r="E11" s="362"/>
      <c r="F11" s="362"/>
      <c r="G11" s="362"/>
      <c r="H11" s="362"/>
      <c r="I11" s="362"/>
      <c r="J11" s="362"/>
      <c r="K11" s="362"/>
      <c r="L11" s="362"/>
      <c r="M11" s="247" t="s">
        <v>153</v>
      </c>
      <c r="N11" s="248"/>
      <c r="O11" s="249"/>
      <c r="P11" s="247" t="s">
        <v>152</v>
      </c>
      <c r="Q11" s="248"/>
      <c r="R11" s="249"/>
      <c r="S11" s="247" t="s">
        <v>153</v>
      </c>
      <c r="T11" s="248"/>
      <c r="U11" s="249"/>
      <c r="V11" s="484" t="s">
        <v>124</v>
      </c>
      <c r="W11" s="485"/>
      <c r="X11" s="485"/>
      <c r="Y11" s="485"/>
      <c r="Z11" s="485"/>
      <c r="AA11" s="485"/>
      <c r="AB11" s="485"/>
      <c r="AC11" s="485"/>
      <c r="AD11" s="485"/>
      <c r="AE11" s="485"/>
      <c r="AF11" s="485"/>
      <c r="AG11" s="485"/>
      <c r="AH11" s="485"/>
      <c r="AI11" s="485"/>
      <c r="AJ11" s="486"/>
    </row>
    <row r="12" spans="2:36" ht="24" customHeight="1" x14ac:dyDescent="0.15">
      <c r="D12" s="362"/>
      <c r="E12" s="362"/>
      <c r="F12" s="362"/>
      <c r="G12" s="362"/>
      <c r="H12" s="362"/>
      <c r="I12" s="362"/>
      <c r="J12" s="362"/>
      <c r="K12" s="362"/>
      <c r="L12" s="362"/>
      <c r="M12" s="252"/>
      <c r="N12" s="253"/>
      <c r="O12" s="254"/>
      <c r="P12" s="252"/>
      <c r="Q12" s="253"/>
      <c r="R12" s="254"/>
      <c r="S12" s="252"/>
      <c r="T12" s="253"/>
      <c r="U12" s="254"/>
      <c r="V12" s="490"/>
      <c r="W12" s="491"/>
      <c r="X12" s="491"/>
      <c r="Y12" s="491"/>
      <c r="Z12" s="491"/>
      <c r="AA12" s="491"/>
      <c r="AB12" s="491"/>
      <c r="AC12" s="491"/>
      <c r="AD12" s="491"/>
      <c r="AE12" s="491"/>
      <c r="AF12" s="491"/>
      <c r="AG12" s="491"/>
      <c r="AH12" s="491"/>
      <c r="AI12" s="491"/>
      <c r="AJ12" s="492"/>
    </row>
    <row r="13" spans="2:36" ht="24" customHeight="1" x14ac:dyDescent="0.15">
      <c r="D13" s="362" t="s">
        <v>123</v>
      </c>
      <c r="E13" s="362"/>
      <c r="F13" s="362"/>
      <c r="G13" s="362"/>
      <c r="H13" s="362"/>
      <c r="I13" s="362"/>
      <c r="J13" s="362"/>
      <c r="K13" s="362"/>
      <c r="L13" s="362"/>
      <c r="M13" s="247" t="s">
        <v>152</v>
      </c>
      <c r="N13" s="248"/>
      <c r="O13" s="249"/>
      <c r="P13" s="247" t="s">
        <v>152</v>
      </c>
      <c r="Q13" s="248"/>
      <c r="R13" s="249"/>
      <c r="S13" s="247" t="s">
        <v>152</v>
      </c>
      <c r="T13" s="248"/>
      <c r="U13" s="249"/>
      <c r="V13" s="484"/>
      <c r="W13" s="485"/>
      <c r="X13" s="485"/>
      <c r="Y13" s="485"/>
      <c r="Z13" s="485"/>
      <c r="AA13" s="485"/>
      <c r="AB13" s="485"/>
      <c r="AC13" s="485"/>
      <c r="AD13" s="485"/>
      <c r="AE13" s="485"/>
      <c r="AF13" s="485"/>
      <c r="AG13" s="485"/>
      <c r="AH13" s="485"/>
      <c r="AI13" s="485"/>
      <c r="AJ13" s="486"/>
    </row>
    <row r="14" spans="2:36" ht="24" customHeight="1" x14ac:dyDescent="0.15">
      <c r="D14" s="362"/>
      <c r="E14" s="362"/>
      <c r="F14" s="362"/>
      <c r="G14" s="362"/>
      <c r="H14" s="362"/>
      <c r="I14" s="362"/>
      <c r="J14" s="362"/>
      <c r="K14" s="362"/>
      <c r="L14" s="362"/>
      <c r="M14" s="252"/>
      <c r="N14" s="253"/>
      <c r="O14" s="254"/>
      <c r="P14" s="252"/>
      <c r="Q14" s="253"/>
      <c r="R14" s="254"/>
      <c r="S14" s="252"/>
      <c r="T14" s="253"/>
      <c r="U14" s="254"/>
      <c r="V14" s="490"/>
      <c r="W14" s="491"/>
      <c r="X14" s="491"/>
      <c r="Y14" s="491"/>
      <c r="Z14" s="491"/>
      <c r="AA14" s="491"/>
      <c r="AB14" s="491"/>
      <c r="AC14" s="491"/>
      <c r="AD14" s="491"/>
      <c r="AE14" s="491"/>
      <c r="AF14" s="491"/>
      <c r="AG14" s="491"/>
      <c r="AH14" s="491"/>
      <c r="AI14" s="491"/>
      <c r="AJ14" s="492"/>
    </row>
    <row r="15" spans="2:36" ht="24" customHeight="1" x14ac:dyDescent="0.15">
      <c r="D15" s="362" t="s">
        <v>154</v>
      </c>
      <c r="E15" s="362"/>
      <c r="F15" s="362"/>
      <c r="G15" s="362"/>
      <c r="H15" s="362"/>
      <c r="I15" s="362"/>
      <c r="J15" s="362"/>
      <c r="K15" s="362"/>
      <c r="L15" s="362"/>
      <c r="M15" s="247" t="s">
        <v>152</v>
      </c>
      <c r="N15" s="248"/>
      <c r="O15" s="249"/>
      <c r="P15" s="247" t="s">
        <v>152</v>
      </c>
      <c r="Q15" s="248"/>
      <c r="R15" s="249"/>
      <c r="S15" s="247" t="s">
        <v>153</v>
      </c>
      <c r="T15" s="248"/>
      <c r="U15" s="249"/>
      <c r="V15" s="615"/>
      <c r="W15" s="615"/>
      <c r="X15" s="615"/>
      <c r="Y15" s="615"/>
      <c r="Z15" s="615"/>
      <c r="AA15" s="615"/>
      <c r="AB15" s="615"/>
      <c r="AC15" s="615"/>
      <c r="AD15" s="615"/>
      <c r="AE15" s="615"/>
      <c r="AF15" s="615"/>
      <c r="AG15" s="615"/>
      <c r="AH15" s="615"/>
      <c r="AI15" s="615"/>
      <c r="AJ15" s="615"/>
    </row>
    <row r="16" spans="2:36" ht="24" customHeight="1" x14ac:dyDescent="0.15">
      <c r="D16" s="362"/>
      <c r="E16" s="362"/>
      <c r="F16" s="362"/>
      <c r="G16" s="362"/>
      <c r="H16" s="362"/>
      <c r="I16" s="362"/>
      <c r="J16" s="362"/>
      <c r="K16" s="362"/>
      <c r="L16" s="362"/>
      <c r="M16" s="252"/>
      <c r="N16" s="253"/>
      <c r="O16" s="254"/>
      <c r="P16" s="252"/>
      <c r="Q16" s="253"/>
      <c r="R16" s="254"/>
      <c r="S16" s="252"/>
      <c r="T16" s="253"/>
      <c r="U16" s="254"/>
      <c r="V16" s="615"/>
      <c r="W16" s="615"/>
      <c r="X16" s="615"/>
      <c r="Y16" s="615"/>
      <c r="Z16" s="615"/>
      <c r="AA16" s="615"/>
      <c r="AB16" s="615"/>
      <c r="AC16" s="615"/>
      <c r="AD16" s="615"/>
      <c r="AE16" s="615"/>
      <c r="AF16" s="615"/>
      <c r="AG16" s="615"/>
      <c r="AH16" s="615"/>
      <c r="AI16" s="615"/>
      <c r="AJ16" s="615"/>
    </row>
    <row r="17" spans="2:48" ht="24" customHeight="1" x14ac:dyDescent="0.15">
      <c r="D17" s="227" t="s">
        <v>164</v>
      </c>
      <c r="E17" s="631"/>
      <c r="F17" s="631"/>
      <c r="G17" s="631"/>
      <c r="H17" s="631"/>
      <c r="I17" s="577"/>
      <c r="J17" s="247" t="s">
        <v>162</v>
      </c>
      <c r="K17" s="248"/>
      <c r="L17" s="249"/>
      <c r="M17" s="247" t="s">
        <v>161</v>
      </c>
      <c r="N17" s="248"/>
      <c r="O17" s="249"/>
      <c r="P17" s="443" t="s">
        <v>176</v>
      </c>
      <c r="Q17" s="248"/>
      <c r="R17" s="249"/>
      <c r="S17" s="247" t="s">
        <v>153</v>
      </c>
      <c r="T17" s="248"/>
      <c r="U17" s="249"/>
      <c r="V17" s="484" t="s">
        <v>175</v>
      </c>
      <c r="W17" s="485"/>
      <c r="X17" s="485"/>
      <c r="Y17" s="485"/>
      <c r="Z17" s="485"/>
      <c r="AA17" s="485"/>
      <c r="AB17" s="485"/>
      <c r="AC17" s="485"/>
      <c r="AD17" s="485"/>
      <c r="AE17" s="485"/>
      <c r="AF17" s="485"/>
      <c r="AG17" s="485"/>
      <c r="AH17" s="485"/>
      <c r="AI17" s="485"/>
      <c r="AJ17" s="486"/>
    </row>
    <row r="18" spans="2:48" ht="24" customHeight="1" x14ac:dyDescent="0.15">
      <c r="D18" s="578"/>
      <c r="E18" s="126"/>
      <c r="F18" s="126"/>
      <c r="G18" s="126"/>
      <c r="H18" s="126"/>
      <c r="I18" s="579"/>
      <c r="J18" s="252"/>
      <c r="K18" s="253"/>
      <c r="L18" s="254"/>
      <c r="M18" s="250"/>
      <c r="N18" s="119"/>
      <c r="O18" s="251"/>
      <c r="P18" s="252"/>
      <c r="Q18" s="253"/>
      <c r="R18" s="254"/>
      <c r="S18" s="252"/>
      <c r="T18" s="253"/>
      <c r="U18" s="254"/>
      <c r="V18" s="490"/>
      <c r="W18" s="491"/>
      <c r="X18" s="491"/>
      <c r="Y18" s="491"/>
      <c r="Z18" s="491"/>
      <c r="AA18" s="491"/>
      <c r="AB18" s="491"/>
      <c r="AC18" s="491"/>
      <c r="AD18" s="491"/>
      <c r="AE18" s="491"/>
      <c r="AF18" s="491"/>
      <c r="AG18" s="491"/>
      <c r="AH18" s="491"/>
      <c r="AI18" s="491"/>
      <c r="AJ18" s="492"/>
    </row>
    <row r="19" spans="2:48" ht="24" customHeight="1" x14ac:dyDescent="0.15">
      <c r="D19" s="578"/>
      <c r="E19" s="126"/>
      <c r="F19" s="126"/>
      <c r="G19" s="126"/>
      <c r="H19" s="126"/>
      <c r="I19" s="579"/>
      <c r="J19" s="247" t="s">
        <v>163</v>
      </c>
      <c r="K19" s="248"/>
      <c r="L19" s="249"/>
      <c r="M19" s="250"/>
      <c r="N19" s="119"/>
      <c r="O19" s="251"/>
      <c r="P19" s="247" t="s">
        <v>157</v>
      </c>
      <c r="Q19" s="248"/>
      <c r="R19" s="249"/>
      <c r="S19" s="247" t="s">
        <v>121</v>
      </c>
      <c r="T19" s="248"/>
      <c r="U19" s="249"/>
      <c r="V19" s="484" t="s">
        <v>177</v>
      </c>
      <c r="W19" s="485"/>
      <c r="X19" s="485"/>
      <c r="Y19" s="485"/>
      <c r="Z19" s="485"/>
      <c r="AA19" s="485"/>
      <c r="AB19" s="485"/>
      <c r="AC19" s="485"/>
      <c r="AD19" s="485"/>
      <c r="AE19" s="485"/>
      <c r="AF19" s="485"/>
      <c r="AG19" s="485"/>
      <c r="AH19" s="485"/>
      <c r="AI19" s="485"/>
      <c r="AJ19" s="486"/>
    </row>
    <row r="20" spans="2:48" ht="24" customHeight="1" x14ac:dyDescent="0.15">
      <c r="D20" s="580"/>
      <c r="E20" s="127"/>
      <c r="F20" s="127"/>
      <c r="G20" s="127"/>
      <c r="H20" s="127"/>
      <c r="I20" s="581"/>
      <c r="J20" s="252"/>
      <c r="K20" s="253"/>
      <c r="L20" s="254"/>
      <c r="M20" s="252"/>
      <c r="N20" s="253"/>
      <c r="O20" s="254"/>
      <c r="P20" s="252"/>
      <c r="Q20" s="253"/>
      <c r="R20" s="254"/>
      <c r="S20" s="252"/>
      <c r="T20" s="253"/>
      <c r="U20" s="254"/>
      <c r="V20" s="490"/>
      <c r="W20" s="491"/>
      <c r="X20" s="491"/>
      <c r="Y20" s="491"/>
      <c r="Z20" s="491"/>
      <c r="AA20" s="491"/>
      <c r="AB20" s="491"/>
      <c r="AC20" s="491"/>
      <c r="AD20" s="491"/>
      <c r="AE20" s="491"/>
      <c r="AF20" s="491"/>
      <c r="AG20" s="491"/>
      <c r="AH20" s="491"/>
      <c r="AI20" s="491"/>
      <c r="AJ20" s="492"/>
    </row>
    <row r="21" spans="2:48" ht="24" customHeight="1" x14ac:dyDescent="0.15">
      <c r="D21" s="632" t="s">
        <v>158</v>
      </c>
      <c r="E21" s="228"/>
      <c r="F21" s="228"/>
      <c r="G21" s="228"/>
      <c r="H21" s="228"/>
      <c r="I21" s="229"/>
      <c r="J21" s="128" t="s">
        <v>159</v>
      </c>
      <c r="K21" s="129"/>
      <c r="L21" s="130"/>
      <c r="M21" s="247" t="s">
        <v>161</v>
      </c>
      <c r="N21" s="248"/>
      <c r="O21" s="249"/>
      <c r="P21" s="128" t="s">
        <v>121</v>
      </c>
      <c r="Q21" s="129"/>
      <c r="R21" s="130"/>
      <c r="S21" s="128" t="s">
        <v>153</v>
      </c>
      <c r="T21" s="129"/>
      <c r="U21" s="130"/>
      <c r="V21" s="612" t="s">
        <v>235</v>
      </c>
      <c r="W21" s="613"/>
      <c r="X21" s="613"/>
      <c r="Y21" s="613"/>
      <c r="Z21" s="613"/>
      <c r="AA21" s="613"/>
      <c r="AB21" s="613"/>
      <c r="AC21" s="613"/>
      <c r="AD21" s="613"/>
      <c r="AE21" s="613"/>
      <c r="AF21" s="613"/>
      <c r="AG21" s="613"/>
      <c r="AH21" s="613"/>
      <c r="AI21" s="613"/>
      <c r="AJ21" s="614"/>
    </row>
    <row r="22" spans="2:48" ht="24" customHeight="1" x14ac:dyDescent="0.15">
      <c r="D22" s="230"/>
      <c r="E22" s="216"/>
      <c r="F22" s="216"/>
      <c r="G22" s="216"/>
      <c r="H22" s="216"/>
      <c r="I22" s="231"/>
      <c r="J22" s="128" t="s">
        <v>160</v>
      </c>
      <c r="K22" s="129"/>
      <c r="L22" s="130"/>
      <c r="M22" s="252"/>
      <c r="N22" s="253"/>
      <c r="O22" s="254"/>
      <c r="P22" s="128" t="s">
        <v>121</v>
      </c>
      <c r="Q22" s="129"/>
      <c r="R22" s="130"/>
      <c r="S22" s="128" t="s">
        <v>121</v>
      </c>
      <c r="T22" s="129"/>
      <c r="U22" s="130"/>
      <c r="V22" s="612" t="s">
        <v>236</v>
      </c>
      <c r="W22" s="613"/>
      <c r="X22" s="613"/>
      <c r="Y22" s="613"/>
      <c r="Z22" s="613"/>
      <c r="AA22" s="613"/>
      <c r="AB22" s="613"/>
      <c r="AC22" s="613"/>
      <c r="AD22" s="613"/>
      <c r="AE22" s="613"/>
      <c r="AF22" s="613"/>
      <c r="AG22" s="613"/>
      <c r="AH22" s="613"/>
      <c r="AI22" s="613"/>
      <c r="AJ22" s="614"/>
      <c r="AO22" s="24"/>
      <c r="AP22" s="24"/>
      <c r="AQ22" s="24"/>
      <c r="AR22" s="24"/>
      <c r="AS22" s="24"/>
      <c r="AT22" s="24"/>
      <c r="AU22" s="24"/>
      <c r="AV22" s="3"/>
    </row>
    <row r="23" spans="2:48" ht="24" customHeight="1" x14ac:dyDescent="0.15">
      <c r="D23" s="25"/>
      <c r="E23" s="25"/>
      <c r="F23" s="25"/>
      <c r="G23" s="25"/>
      <c r="H23" s="25"/>
      <c r="I23" s="25"/>
      <c r="J23" s="24"/>
      <c r="K23" s="24"/>
      <c r="L23" s="24"/>
      <c r="M23" s="24"/>
      <c r="N23" s="24"/>
      <c r="O23" s="24"/>
      <c r="P23" s="24"/>
      <c r="Q23" s="24"/>
      <c r="R23" s="24"/>
      <c r="S23" s="24"/>
      <c r="T23" s="24"/>
      <c r="U23" s="24"/>
      <c r="V23" s="3"/>
      <c r="W23" s="3"/>
      <c r="X23" s="3"/>
      <c r="Y23" s="3"/>
      <c r="Z23" s="3"/>
      <c r="AA23" s="3"/>
      <c r="AB23" s="3"/>
      <c r="AC23" s="3"/>
      <c r="AD23" s="3"/>
      <c r="AE23" s="3"/>
      <c r="AF23" s="3"/>
      <c r="AG23" s="3"/>
      <c r="AH23" s="3"/>
      <c r="AI23" s="3"/>
      <c r="AJ23" s="3"/>
      <c r="AO23" s="24"/>
      <c r="AP23" s="24"/>
      <c r="AQ23" s="24"/>
      <c r="AR23" s="24"/>
      <c r="AS23" s="24"/>
      <c r="AT23" s="24"/>
      <c r="AU23" s="24"/>
      <c r="AV23" s="3"/>
    </row>
    <row r="24" spans="2:48" ht="24" customHeight="1" x14ac:dyDescent="0.15">
      <c r="B24" s="26" t="s">
        <v>147</v>
      </c>
    </row>
    <row r="25" spans="2:48" ht="24" customHeight="1" x14ac:dyDescent="0.15">
      <c r="B25" s="1" t="s">
        <v>149</v>
      </c>
    </row>
    <row r="26" spans="2:48" ht="24" customHeight="1" x14ac:dyDescent="0.15">
      <c r="B26" s="1" t="s">
        <v>237</v>
      </c>
    </row>
    <row r="27" spans="2:48" ht="24" customHeight="1" x14ac:dyDescent="0.15">
      <c r="B27" s="1" t="s">
        <v>150</v>
      </c>
    </row>
    <row r="28" spans="2:48" ht="24" customHeight="1" x14ac:dyDescent="0.15">
      <c r="B28" s="1" t="s">
        <v>151</v>
      </c>
    </row>
    <row r="29" spans="2:48" ht="24" customHeight="1" x14ac:dyDescent="0.15"/>
    <row r="30" spans="2:48" ht="24" customHeight="1" thickBot="1" x14ac:dyDescent="0.2">
      <c r="B30" s="27" t="s">
        <v>145</v>
      </c>
    </row>
    <row r="31" spans="2:48" ht="24" customHeight="1" thickBot="1" x14ac:dyDescent="0.2">
      <c r="C31" s="627" t="s">
        <v>156</v>
      </c>
      <c r="D31" s="628"/>
      <c r="E31" s="628"/>
      <c r="F31" s="628"/>
      <c r="G31" s="628"/>
      <c r="H31" s="628"/>
      <c r="I31" s="629"/>
      <c r="L31" s="156" t="s">
        <v>134</v>
      </c>
      <c r="M31" s="156"/>
      <c r="N31" s="156"/>
      <c r="O31" s="156"/>
      <c r="P31" s="156"/>
    </row>
    <row r="32" spans="2:48" ht="24" customHeight="1" x14ac:dyDescent="0.15">
      <c r="C32" s="625" t="s">
        <v>135</v>
      </c>
      <c r="D32" s="625"/>
      <c r="E32" s="624" t="s">
        <v>129</v>
      </c>
      <c r="F32" s="624"/>
      <c r="G32" s="625"/>
      <c r="H32" s="625"/>
      <c r="I32" s="625"/>
      <c r="L32" s="131" t="s">
        <v>136</v>
      </c>
      <c r="M32" s="156"/>
      <c r="N32" s="443" t="s">
        <v>137</v>
      </c>
      <c r="O32" s="444"/>
      <c r="P32" s="445"/>
      <c r="Q32" s="626" t="s">
        <v>140</v>
      </c>
      <c r="R32" s="626"/>
      <c r="S32" s="626"/>
      <c r="T32" s="626"/>
      <c r="U32" s="626"/>
      <c r="V32" s="626"/>
      <c r="W32" s="626"/>
      <c r="X32" s="626"/>
      <c r="Y32" s="626"/>
      <c r="Z32" s="626"/>
      <c r="AA32" s="626"/>
      <c r="AB32" s="626"/>
      <c r="AC32" s="626"/>
      <c r="AD32" s="626"/>
      <c r="AE32" s="626"/>
      <c r="AF32" s="626"/>
      <c r="AG32" s="626"/>
      <c r="AH32" s="626"/>
      <c r="AI32" s="626"/>
      <c r="AJ32" s="626"/>
    </row>
    <row r="33" spans="3:36" ht="24" customHeight="1" x14ac:dyDescent="0.15">
      <c r="C33" s="156"/>
      <c r="D33" s="156"/>
      <c r="E33" s="156"/>
      <c r="F33" s="156"/>
      <c r="G33" s="156"/>
      <c r="H33" s="156"/>
      <c r="I33" s="156"/>
      <c r="L33" s="156"/>
      <c r="M33" s="156"/>
      <c r="N33" s="446"/>
      <c r="O33" s="447"/>
      <c r="P33" s="448"/>
      <c r="Q33" s="626"/>
      <c r="R33" s="626"/>
      <c r="S33" s="626"/>
      <c r="T33" s="626"/>
      <c r="U33" s="626"/>
      <c r="V33" s="626"/>
      <c r="W33" s="626"/>
      <c r="X33" s="626"/>
      <c r="Y33" s="626"/>
      <c r="Z33" s="626"/>
      <c r="AA33" s="626"/>
      <c r="AB33" s="626"/>
      <c r="AC33" s="626"/>
      <c r="AD33" s="626"/>
      <c r="AE33" s="626"/>
      <c r="AF33" s="626"/>
      <c r="AG33" s="626"/>
      <c r="AH33" s="626"/>
      <c r="AI33" s="626"/>
      <c r="AJ33" s="626"/>
    </row>
    <row r="34" spans="3:36" ht="24" customHeight="1" x14ac:dyDescent="0.15">
      <c r="C34" s="156"/>
      <c r="D34" s="156"/>
      <c r="E34" s="131" t="s">
        <v>131</v>
      </c>
      <c r="F34" s="131"/>
      <c r="G34" s="156"/>
      <c r="H34" s="156"/>
      <c r="I34" s="156"/>
      <c r="L34" s="247" t="s">
        <v>135</v>
      </c>
      <c r="M34" s="249"/>
      <c r="N34" s="443" t="s">
        <v>127</v>
      </c>
      <c r="O34" s="444"/>
      <c r="P34" s="445"/>
      <c r="Q34" s="626" t="s">
        <v>238</v>
      </c>
      <c r="R34" s="626"/>
      <c r="S34" s="626"/>
      <c r="T34" s="626"/>
      <c r="U34" s="626"/>
      <c r="V34" s="626"/>
      <c r="W34" s="626"/>
      <c r="X34" s="626"/>
      <c r="Y34" s="626"/>
      <c r="Z34" s="626"/>
      <c r="AA34" s="626"/>
      <c r="AB34" s="626"/>
      <c r="AC34" s="626"/>
      <c r="AD34" s="626"/>
      <c r="AE34" s="626"/>
      <c r="AF34" s="626"/>
      <c r="AG34" s="626"/>
      <c r="AH34" s="626"/>
      <c r="AI34" s="626"/>
      <c r="AJ34" s="626"/>
    </row>
    <row r="35" spans="3:36" ht="24" customHeight="1" x14ac:dyDescent="0.15">
      <c r="C35" s="156"/>
      <c r="D35" s="156"/>
      <c r="E35" s="156"/>
      <c r="F35" s="156"/>
      <c r="G35" s="156"/>
      <c r="H35" s="156"/>
      <c r="I35" s="156"/>
      <c r="L35" s="250"/>
      <c r="M35" s="251"/>
      <c r="N35" s="446"/>
      <c r="O35" s="447"/>
      <c r="P35" s="448"/>
      <c r="Q35" s="626"/>
      <c r="R35" s="626"/>
      <c r="S35" s="626"/>
      <c r="T35" s="626"/>
      <c r="U35" s="626"/>
      <c r="V35" s="626"/>
      <c r="W35" s="626"/>
      <c r="X35" s="626"/>
      <c r="Y35" s="626"/>
      <c r="Z35" s="626"/>
      <c r="AA35" s="626"/>
      <c r="AB35" s="626"/>
      <c r="AC35" s="626"/>
      <c r="AD35" s="626"/>
      <c r="AE35" s="626"/>
      <c r="AF35" s="626"/>
      <c r="AG35" s="626"/>
      <c r="AH35" s="626"/>
      <c r="AI35" s="626"/>
      <c r="AJ35" s="626"/>
    </row>
    <row r="36" spans="3:36" ht="24" customHeight="1" x14ac:dyDescent="0.15">
      <c r="C36" s="156"/>
      <c r="D36" s="156"/>
      <c r="E36" s="131" t="s">
        <v>133</v>
      </c>
      <c r="F36" s="131"/>
      <c r="G36" s="156"/>
      <c r="H36" s="156"/>
      <c r="I36" s="156"/>
      <c r="L36" s="250"/>
      <c r="M36" s="251"/>
      <c r="N36" s="443" t="s">
        <v>128</v>
      </c>
      <c r="O36" s="444"/>
      <c r="P36" s="445"/>
      <c r="Q36" s="626"/>
      <c r="R36" s="626"/>
      <c r="S36" s="626"/>
      <c r="T36" s="626"/>
      <c r="U36" s="626"/>
      <c r="V36" s="626"/>
      <c r="W36" s="626"/>
      <c r="X36" s="626"/>
      <c r="Y36" s="626"/>
      <c r="Z36" s="626"/>
      <c r="AA36" s="626"/>
      <c r="AB36" s="626"/>
      <c r="AC36" s="626"/>
      <c r="AD36" s="626"/>
      <c r="AE36" s="626"/>
      <c r="AF36" s="626"/>
      <c r="AG36" s="626"/>
      <c r="AH36" s="626"/>
      <c r="AI36" s="626"/>
      <c r="AJ36" s="626"/>
    </row>
    <row r="37" spans="3:36" ht="24" customHeight="1" x14ac:dyDescent="0.15">
      <c r="C37" s="156"/>
      <c r="D37" s="156"/>
      <c r="E37" s="156"/>
      <c r="F37" s="156"/>
      <c r="G37" s="156"/>
      <c r="H37" s="156"/>
      <c r="I37" s="156"/>
      <c r="L37" s="252"/>
      <c r="M37" s="254"/>
      <c r="N37" s="446"/>
      <c r="O37" s="447"/>
      <c r="P37" s="448"/>
      <c r="Q37" s="626"/>
      <c r="R37" s="626"/>
      <c r="S37" s="626"/>
      <c r="T37" s="626"/>
      <c r="U37" s="626"/>
      <c r="V37" s="626"/>
      <c r="W37" s="626"/>
      <c r="X37" s="626"/>
      <c r="Y37" s="626"/>
      <c r="Z37" s="626"/>
      <c r="AA37" s="626"/>
      <c r="AB37" s="626"/>
      <c r="AC37" s="626"/>
      <c r="AD37" s="626"/>
      <c r="AE37" s="626"/>
      <c r="AF37" s="626"/>
      <c r="AG37" s="626"/>
      <c r="AH37" s="626"/>
      <c r="AI37" s="626"/>
      <c r="AJ37" s="626"/>
    </row>
    <row r="38" spans="3:36" ht="24" customHeight="1" x14ac:dyDescent="0.15">
      <c r="E38" s="630" t="s">
        <v>138</v>
      </c>
      <c r="F38" s="630"/>
      <c r="G38" s="630"/>
      <c r="H38" s="630"/>
      <c r="I38" s="630"/>
      <c r="L38" s="630" t="s">
        <v>139</v>
      </c>
      <c r="M38" s="630"/>
      <c r="N38" s="630"/>
      <c r="O38" s="630"/>
      <c r="P38" s="630"/>
    </row>
    <row r="39" spans="3:36" ht="24" customHeight="1" x14ac:dyDescent="0.15">
      <c r="E39" s="630"/>
      <c r="F39" s="630"/>
      <c r="G39" s="630"/>
      <c r="H39" s="630"/>
      <c r="I39" s="630"/>
      <c r="L39" s="630"/>
      <c r="M39" s="630"/>
      <c r="N39" s="630"/>
      <c r="O39" s="630"/>
      <c r="P39" s="630"/>
    </row>
    <row r="40" spans="3:36" ht="24" customHeight="1" thickBot="1" x14ac:dyDescent="0.2">
      <c r="E40" s="3"/>
      <c r="F40" s="3"/>
      <c r="G40" s="3"/>
      <c r="H40" s="3"/>
      <c r="I40" s="3"/>
      <c r="L40" s="3"/>
      <c r="M40" s="3"/>
      <c r="N40" s="3"/>
      <c r="O40" s="3"/>
      <c r="P40" s="3"/>
    </row>
    <row r="41" spans="3:36" ht="24" customHeight="1" thickBot="1" x14ac:dyDescent="0.2">
      <c r="C41" s="627" t="s">
        <v>141</v>
      </c>
      <c r="D41" s="628"/>
      <c r="E41" s="628"/>
      <c r="F41" s="628"/>
      <c r="G41" s="628"/>
      <c r="H41" s="628"/>
      <c r="I41" s="629"/>
      <c r="L41" s="156" t="s">
        <v>144</v>
      </c>
      <c r="M41" s="156"/>
      <c r="N41" s="156"/>
      <c r="O41" s="156"/>
      <c r="P41" s="156"/>
    </row>
    <row r="42" spans="3:36" ht="24" customHeight="1" x14ac:dyDescent="0.15">
      <c r="C42" s="625" t="s">
        <v>135</v>
      </c>
      <c r="D42" s="625"/>
      <c r="E42" s="624" t="s">
        <v>130</v>
      </c>
      <c r="F42" s="624"/>
      <c r="G42" s="625"/>
      <c r="H42" s="625"/>
      <c r="I42" s="625"/>
      <c r="L42" s="131" t="s">
        <v>136</v>
      </c>
      <c r="M42" s="131"/>
      <c r="N42" s="443" t="s">
        <v>137</v>
      </c>
      <c r="O42" s="444"/>
      <c r="P42" s="445"/>
      <c r="Q42" s="616" t="s">
        <v>140</v>
      </c>
      <c r="R42" s="617"/>
      <c r="S42" s="617"/>
      <c r="T42" s="617"/>
      <c r="U42" s="617"/>
      <c r="V42" s="617"/>
      <c r="W42" s="617"/>
      <c r="X42" s="617"/>
      <c r="Y42" s="617"/>
      <c r="Z42" s="617"/>
      <c r="AA42" s="617"/>
      <c r="AB42" s="617"/>
      <c r="AC42" s="617"/>
      <c r="AD42" s="617"/>
      <c r="AE42" s="617"/>
      <c r="AF42" s="617"/>
      <c r="AG42" s="617"/>
      <c r="AH42" s="617"/>
      <c r="AI42" s="617"/>
      <c r="AJ42" s="618"/>
    </row>
    <row r="43" spans="3:36" ht="24" customHeight="1" x14ac:dyDescent="0.15">
      <c r="C43" s="156"/>
      <c r="D43" s="156"/>
      <c r="E43" s="156"/>
      <c r="F43" s="156"/>
      <c r="G43" s="156"/>
      <c r="H43" s="156"/>
      <c r="I43" s="156"/>
      <c r="L43" s="131"/>
      <c r="M43" s="131"/>
      <c r="N43" s="446"/>
      <c r="O43" s="447"/>
      <c r="P43" s="448"/>
      <c r="Q43" s="622"/>
      <c r="R43" s="361"/>
      <c r="S43" s="361"/>
      <c r="T43" s="361"/>
      <c r="U43" s="361"/>
      <c r="V43" s="361"/>
      <c r="W43" s="361"/>
      <c r="X43" s="361"/>
      <c r="Y43" s="361"/>
      <c r="Z43" s="361"/>
      <c r="AA43" s="361"/>
      <c r="AB43" s="361"/>
      <c r="AC43" s="361"/>
      <c r="AD43" s="361"/>
      <c r="AE43" s="361"/>
      <c r="AF43" s="361"/>
      <c r="AG43" s="361"/>
      <c r="AH43" s="361"/>
      <c r="AI43" s="361"/>
      <c r="AJ43" s="623"/>
    </row>
    <row r="44" spans="3:36" ht="24" customHeight="1" x14ac:dyDescent="0.15">
      <c r="C44" s="156"/>
      <c r="D44" s="156"/>
      <c r="E44" s="131" t="s">
        <v>132</v>
      </c>
      <c r="F44" s="131"/>
      <c r="G44" s="156"/>
      <c r="H44" s="156"/>
      <c r="I44" s="156"/>
      <c r="L44" s="131"/>
      <c r="M44" s="131"/>
      <c r="N44" s="443" t="s">
        <v>127</v>
      </c>
      <c r="O44" s="444"/>
      <c r="P44" s="445"/>
      <c r="Q44" s="622"/>
      <c r="R44" s="361"/>
      <c r="S44" s="361"/>
      <c r="T44" s="361"/>
      <c r="U44" s="361"/>
      <c r="V44" s="361"/>
      <c r="W44" s="361"/>
      <c r="X44" s="361"/>
      <c r="Y44" s="361"/>
      <c r="Z44" s="361"/>
      <c r="AA44" s="361"/>
      <c r="AB44" s="361"/>
      <c r="AC44" s="361"/>
      <c r="AD44" s="361"/>
      <c r="AE44" s="361"/>
      <c r="AF44" s="361"/>
      <c r="AG44" s="361"/>
      <c r="AH44" s="361"/>
      <c r="AI44" s="361"/>
      <c r="AJ44" s="623"/>
    </row>
    <row r="45" spans="3:36" ht="24" customHeight="1" x14ac:dyDescent="0.15">
      <c r="C45" s="156"/>
      <c r="D45" s="156"/>
      <c r="E45" s="156"/>
      <c r="F45" s="156"/>
      <c r="G45" s="156"/>
      <c r="H45" s="156"/>
      <c r="I45" s="156"/>
      <c r="L45" s="131"/>
      <c r="M45" s="131"/>
      <c r="N45" s="446"/>
      <c r="O45" s="447"/>
      <c r="P45" s="448"/>
      <c r="Q45" s="619"/>
      <c r="R45" s="620"/>
      <c r="S45" s="620"/>
      <c r="T45" s="620"/>
      <c r="U45" s="620"/>
      <c r="V45" s="620"/>
      <c r="W45" s="620"/>
      <c r="X45" s="620"/>
      <c r="Y45" s="620"/>
      <c r="Z45" s="620"/>
      <c r="AA45" s="620"/>
      <c r="AB45" s="620"/>
      <c r="AC45" s="620"/>
      <c r="AD45" s="620"/>
      <c r="AE45" s="620"/>
      <c r="AF45" s="620"/>
      <c r="AG45" s="620"/>
      <c r="AH45" s="620"/>
      <c r="AI45" s="620"/>
      <c r="AJ45" s="621"/>
    </row>
    <row r="46" spans="3:36" ht="24" customHeight="1" x14ac:dyDescent="0.15">
      <c r="C46" s="156"/>
      <c r="D46" s="156"/>
      <c r="E46" s="131" t="s">
        <v>142</v>
      </c>
      <c r="F46" s="131"/>
      <c r="G46" s="156"/>
      <c r="H46" s="156"/>
      <c r="I46" s="156"/>
      <c r="L46" s="250" t="s">
        <v>135</v>
      </c>
      <c r="M46" s="251"/>
      <c r="N46" s="443" t="s">
        <v>128</v>
      </c>
      <c r="O46" s="444"/>
      <c r="P46" s="445"/>
      <c r="Q46" s="616" t="s">
        <v>239</v>
      </c>
      <c r="R46" s="617"/>
      <c r="S46" s="617"/>
      <c r="T46" s="617"/>
      <c r="U46" s="617"/>
      <c r="V46" s="617"/>
      <c r="W46" s="617"/>
      <c r="X46" s="617"/>
      <c r="Y46" s="617"/>
      <c r="Z46" s="617"/>
      <c r="AA46" s="617"/>
      <c r="AB46" s="617"/>
      <c r="AC46" s="617"/>
      <c r="AD46" s="617"/>
      <c r="AE46" s="617"/>
      <c r="AF46" s="617"/>
      <c r="AG46" s="617"/>
      <c r="AH46" s="617"/>
      <c r="AI46" s="617"/>
      <c r="AJ46" s="618"/>
    </row>
    <row r="47" spans="3:36" ht="24" customHeight="1" x14ac:dyDescent="0.15">
      <c r="C47" s="156"/>
      <c r="D47" s="156"/>
      <c r="E47" s="156"/>
      <c r="F47" s="156"/>
      <c r="G47" s="156"/>
      <c r="H47" s="156"/>
      <c r="I47" s="156"/>
      <c r="L47" s="252"/>
      <c r="M47" s="254"/>
      <c r="N47" s="446"/>
      <c r="O47" s="447"/>
      <c r="P47" s="448"/>
      <c r="Q47" s="619"/>
      <c r="R47" s="620"/>
      <c r="S47" s="620"/>
      <c r="T47" s="620"/>
      <c r="U47" s="620"/>
      <c r="V47" s="620"/>
      <c r="W47" s="620"/>
      <c r="X47" s="620"/>
      <c r="Y47" s="620"/>
      <c r="Z47" s="620"/>
      <c r="AA47" s="620"/>
      <c r="AB47" s="620"/>
      <c r="AC47" s="620"/>
      <c r="AD47" s="620"/>
      <c r="AE47" s="620"/>
      <c r="AF47" s="620"/>
      <c r="AG47" s="620"/>
      <c r="AH47" s="620"/>
      <c r="AI47" s="620"/>
      <c r="AJ47" s="621"/>
    </row>
    <row r="48" spans="3:36" ht="24" customHeight="1" x14ac:dyDescent="0.15">
      <c r="E48" s="616" t="s">
        <v>143</v>
      </c>
      <c r="F48" s="617"/>
      <c r="G48" s="617"/>
      <c r="H48" s="617"/>
      <c r="I48" s="618"/>
      <c r="L48" s="626" t="s">
        <v>155</v>
      </c>
      <c r="M48" s="626"/>
      <c r="N48" s="626"/>
      <c r="O48" s="626"/>
      <c r="P48" s="626"/>
    </row>
    <row r="49" spans="5:16" ht="24" customHeight="1" x14ac:dyDescent="0.15">
      <c r="E49" s="619"/>
      <c r="F49" s="620"/>
      <c r="G49" s="620"/>
      <c r="H49" s="620"/>
      <c r="I49" s="621"/>
      <c r="L49" s="626"/>
      <c r="M49" s="626"/>
      <c r="N49" s="626"/>
      <c r="O49" s="626"/>
      <c r="P49" s="626"/>
    </row>
    <row r="50" spans="5:16" ht="21" customHeight="1" x14ac:dyDescent="0.15"/>
    <row r="51" spans="5:16" ht="21" customHeight="1" x14ac:dyDescent="0.15"/>
    <row r="52" spans="5:16" ht="21" customHeight="1" x14ac:dyDescent="0.15"/>
    <row r="53" spans="5:16" ht="21" customHeight="1" x14ac:dyDescent="0.15"/>
    <row r="54" spans="5:16" ht="21" customHeight="1" x14ac:dyDescent="0.15"/>
    <row r="55" spans="5:16" ht="21" customHeight="1" x14ac:dyDescent="0.15"/>
    <row r="56" spans="5:16" ht="21" customHeight="1" x14ac:dyDescent="0.15"/>
    <row r="57" spans="5:16" ht="21" customHeight="1" x14ac:dyDescent="0.15"/>
    <row r="58" spans="5:16" ht="21" customHeight="1" x14ac:dyDescent="0.15"/>
    <row r="59" spans="5:16" ht="21" customHeight="1" x14ac:dyDescent="0.15"/>
    <row r="60" spans="5:16" ht="21" customHeight="1" x14ac:dyDescent="0.15"/>
    <row r="61" spans="5:16" ht="21" customHeight="1" x14ac:dyDescent="0.15"/>
    <row r="62" spans="5:16" ht="21" customHeight="1" x14ac:dyDescent="0.15"/>
    <row r="63" spans="5:16" ht="21" customHeight="1" x14ac:dyDescent="0.15"/>
    <row r="64" spans="5:1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sheetData>
  <sheetProtection sheet="1" objects="1" scenarios="1"/>
  <mergeCells count="77">
    <mergeCell ref="N34:P35"/>
    <mergeCell ref="E32:I33"/>
    <mergeCell ref="E34:I35"/>
    <mergeCell ref="D13:L14"/>
    <mergeCell ref="D15:L16"/>
    <mergeCell ref="C31:I31"/>
    <mergeCell ref="P13:R14"/>
    <mergeCell ref="J17:L18"/>
    <mergeCell ref="D17:I20"/>
    <mergeCell ref="J19:L20"/>
    <mergeCell ref="D21:I22"/>
    <mergeCell ref="J21:L21"/>
    <mergeCell ref="J22:L22"/>
    <mergeCell ref="D6:L8"/>
    <mergeCell ref="P17:R18"/>
    <mergeCell ref="N42:P43"/>
    <mergeCell ref="N36:P37"/>
    <mergeCell ref="L38:P39"/>
    <mergeCell ref="E38:I39"/>
    <mergeCell ref="E36:I37"/>
    <mergeCell ref="Q32:AJ33"/>
    <mergeCell ref="Q34:AJ37"/>
    <mergeCell ref="C32:D37"/>
    <mergeCell ref="L34:M37"/>
    <mergeCell ref="L32:M33"/>
    <mergeCell ref="N32:P33"/>
    <mergeCell ref="D9:L10"/>
    <mergeCell ref="D11:L12"/>
    <mergeCell ref="L31:P31"/>
    <mergeCell ref="E48:I49"/>
    <mergeCell ref="L48:P49"/>
    <mergeCell ref="L46:M47"/>
    <mergeCell ref="L42:M45"/>
    <mergeCell ref="C41:I41"/>
    <mergeCell ref="L41:P41"/>
    <mergeCell ref="C42:D47"/>
    <mergeCell ref="Q46:AJ47"/>
    <mergeCell ref="Q42:AJ45"/>
    <mergeCell ref="E44:I45"/>
    <mergeCell ref="N44:P45"/>
    <mergeCell ref="E46:I47"/>
    <mergeCell ref="N46:P47"/>
    <mergeCell ref="E42:I43"/>
    <mergeCell ref="V11:AJ12"/>
    <mergeCell ref="V9:AJ10"/>
    <mergeCell ref="V13:AJ14"/>
    <mergeCell ref="V15:AJ16"/>
    <mergeCell ref="V6:AJ8"/>
    <mergeCell ref="S13:U14"/>
    <mergeCell ref="M15:O16"/>
    <mergeCell ref="P15:R16"/>
    <mergeCell ref="S15:U16"/>
    <mergeCell ref="S9:U10"/>
    <mergeCell ref="S11:U12"/>
    <mergeCell ref="M11:O12"/>
    <mergeCell ref="P11:R12"/>
    <mergeCell ref="M13:O14"/>
    <mergeCell ref="S8:U8"/>
    <mergeCell ref="M6:R7"/>
    <mergeCell ref="S6:U7"/>
    <mergeCell ref="M9:O10"/>
    <mergeCell ref="P9:R10"/>
    <mergeCell ref="P8:R8"/>
    <mergeCell ref="M8:O8"/>
    <mergeCell ref="V17:AJ18"/>
    <mergeCell ref="M21:O22"/>
    <mergeCell ref="P19:R20"/>
    <mergeCell ref="S19:U20"/>
    <mergeCell ref="V19:AJ20"/>
    <mergeCell ref="P21:R21"/>
    <mergeCell ref="V21:AJ21"/>
    <mergeCell ref="V22:AJ22"/>
    <mergeCell ref="S21:U21"/>
    <mergeCell ref="P22:R22"/>
    <mergeCell ref="M17:O20"/>
    <mergeCell ref="S22:U22"/>
    <mergeCell ref="S17:U18"/>
  </mergeCells>
  <phoneticPr fontId="2"/>
  <pageMargins left="0.59055118110236227" right="0" top="0.39370078740157483" bottom="0" header="0.31496062992125984" footer="0.31496062992125984"/>
  <pageSetup paperSize="9" scale="7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24EE-8E8E-496A-9821-3B9E57DD6472}">
  <sheetPr codeName="Sheet4"/>
  <dimension ref="B1:H12"/>
  <sheetViews>
    <sheetView workbookViewId="0">
      <selection activeCell="X16" sqref="X16:AD16"/>
    </sheetView>
  </sheetViews>
  <sheetFormatPr defaultRowHeight="13.5" x14ac:dyDescent="0.15"/>
  <cols>
    <col min="1" max="1" width="9" style="8"/>
    <col min="2" max="2" width="14" style="8" bestFit="1" customWidth="1"/>
    <col min="3" max="4" width="11.625" style="8" bestFit="1" customWidth="1"/>
    <col min="5" max="5" width="9" style="8"/>
    <col min="6" max="7" width="13.875" style="8" bestFit="1" customWidth="1"/>
    <col min="8" max="8" width="11.625" style="8" bestFit="1" customWidth="1"/>
    <col min="9" max="16384" width="9" style="8"/>
  </cols>
  <sheetData>
    <row r="1" spans="2:8" s="1" customFormat="1" ht="20.100000000000001" customHeight="1" x14ac:dyDescent="0.15"/>
    <row r="2" spans="2:8" s="1" customFormat="1" ht="20.100000000000001" customHeight="1" x14ac:dyDescent="0.15">
      <c r="B2" s="156" t="s">
        <v>214</v>
      </c>
      <c r="C2" s="156"/>
      <c r="D2" s="633" t="s">
        <v>215</v>
      </c>
      <c r="F2" s="15" t="s">
        <v>218</v>
      </c>
      <c r="G2" s="15" t="s">
        <v>216</v>
      </c>
      <c r="H2" s="15" t="s">
        <v>217</v>
      </c>
    </row>
    <row r="3" spans="2:8" s="1" customFormat="1" ht="20.100000000000001" customHeight="1" x14ac:dyDescent="0.15">
      <c r="B3" s="9" t="s">
        <v>62</v>
      </c>
      <c r="C3" s="9" t="s">
        <v>63</v>
      </c>
      <c r="D3" s="625"/>
      <c r="F3" s="9">
        <v>1</v>
      </c>
      <c r="G3" s="13" t="str">
        <f>IF(入力!DC14="","",入力!DC14)</f>
        <v/>
      </c>
      <c r="H3" s="14" t="str">
        <f>IF($G3="","",VLOOKUP($G3,$B$4:$D$7,3,TRUE))</f>
        <v/>
      </c>
    </row>
    <row r="4" spans="2:8" s="1" customFormat="1" ht="20.100000000000001" customHeight="1" x14ac:dyDescent="0.15">
      <c r="B4" s="10">
        <v>0</v>
      </c>
      <c r="C4" s="11">
        <v>24000000</v>
      </c>
      <c r="D4" s="12">
        <v>430000</v>
      </c>
      <c r="F4" s="9">
        <v>2</v>
      </c>
      <c r="G4" s="13" t="str">
        <f>IF(入力!DC15="","",入力!DC15)</f>
        <v/>
      </c>
      <c r="H4" s="14" t="str">
        <f t="shared" ref="H4:H12" si="0">IF($G4="","",VLOOKUP($G4,$B$4:$D$7,3,TRUE))</f>
        <v/>
      </c>
    </row>
    <row r="5" spans="2:8" s="1" customFormat="1" ht="20.100000000000001" customHeight="1" x14ac:dyDescent="0.15">
      <c r="B5" s="13">
        <f>C4+1</f>
        <v>24000001</v>
      </c>
      <c r="C5" s="11">
        <v>24500000</v>
      </c>
      <c r="D5" s="12">
        <v>290000</v>
      </c>
      <c r="F5" s="9">
        <v>3</v>
      </c>
      <c r="G5" s="13" t="str">
        <f>IF(入力!DC16="","",入力!DC16)</f>
        <v/>
      </c>
      <c r="H5" s="14" t="str">
        <f t="shared" si="0"/>
        <v/>
      </c>
    </row>
    <row r="6" spans="2:8" s="1" customFormat="1" ht="20.100000000000001" customHeight="1" x14ac:dyDescent="0.15">
      <c r="B6" s="13">
        <f>C5+1</f>
        <v>24500001</v>
      </c>
      <c r="C6" s="11">
        <v>25000000</v>
      </c>
      <c r="D6" s="12">
        <v>150000</v>
      </c>
      <c r="F6" s="9">
        <v>4</v>
      </c>
      <c r="G6" s="13" t="str">
        <f>IF(入力!DC17="","",入力!DC17)</f>
        <v/>
      </c>
      <c r="H6" s="14" t="str">
        <f t="shared" si="0"/>
        <v/>
      </c>
    </row>
    <row r="7" spans="2:8" s="1" customFormat="1" ht="20.100000000000001" customHeight="1" x14ac:dyDescent="0.15">
      <c r="B7" s="13">
        <f>C6+1</f>
        <v>25000001</v>
      </c>
      <c r="C7" s="9"/>
      <c r="D7" s="12">
        <v>0</v>
      </c>
      <c r="F7" s="9">
        <v>5</v>
      </c>
      <c r="G7" s="13" t="str">
        <f>IF(入力!DC18="","",入力!DC18)</f>
        <v/>
      </c>
      <c r="H7" s="14" t="str">
        <f t="shared" si="0"/>
        <v/>
      </c>
    </row>
    <row r="8" spans="2:8" s="1" customFormat="1" ht="20.100000000000001" customHeight="1" x14ac:dyDescent="0.15">
      <c r="F8" s="9">
        <v>6</v>
      </c>
      <c r="G8" s="13" t="str">
        <f>IF(入力!DC19="","",入力!DC19)</f>
        <v/>
      </c>
      <c r="H8" s="14" t="str">
        <f t="shared" si="0"/>
        <v/>
      </c>
    </row>
    <row r="9" spans="2:8" s="1" customFormat="1" ht="20.100000000000001" customHeight="1" x14ac:dyDescent="0.15">
      <c r="F9" s="9">
        <v>7</v>
      </c>
      <c r="G9" s="13" t="str">
        <f>IF(入力!DC20="","",入力!DC20)</f>
        <v/>
      </c>
      <c r="H9" s="14" t="str">
        <f t="shared" si="0"/>
        <v/>
      </c>
    </row>
    <row r="10" spans="2:8" s="1" customFormat="1" ht="20.100000000000001" customHeight="1" x14ac:dyDescent="0.15">
      <c r="F10" s="9">
        <v>8</v>
      </c>
      <c r="G10" s="13" t="str">
        <f>IF(入力!DC21="","",入力!DC21)</f>
        <v/>
      </c>
      <c r="H10" s="14" t="str">
        <f t="shared" si="0"/>
        <v/>
      </c>
    </row>
    <row r="11" spans="2:8" s="1" customFormat="1" ht="20.100000000000001" customHeight="1" x14ac:dyDescent="0.15">
      <c r="F11" s="9">
        <v>9</v>
      </c>
      <c r="G11" s="13" t="str">
        <f>IF(入力!DC22="","",入力!DC22)</f>
        <v/>
      </c>
      <c r="H11" s="14" t="str">
        <f t="shared" si="0"/>
        <v/>
      </c>
    </row>
    <row r="12" spans="2:8" s="1" customFormat="1" ht="20.100000000000001" customHeight="1" x14ac:dyDescent="0.15">
      <c r="F12" s="9">
        <v>10</v>
      </c>
      <c r="G12" s="13" t="str">
        <f>IF(入力!DC23="","",入力!DC23)</f>
        <v/>
      </c>
      <c r="H12" s="14" t="str">
        <f t="shared" si="0"/>
        <v/>
      </c>
    </row>
  </sheetData>
  <sheetProtection sheet="1" objects="1" scenarios="1"/>
  <mergeCells count="2">
    <mergeCell ref="B2:C2"/>
    <mergeCell ref="D2:D3"/>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24A5-69A6-4B05-99B2-E7EC2964B6ED}">
  <sheetPr codeName="Sheet5"/>
  <dimension ref="B1:F15"/>
  <sheetViews>
    <sheetView workbookViewId="0">
      <selection activeCell="X16" sqref="X16:AD16"/>
    </sheetView>
  </sheetViews>
  <sheetFormatPr defaultRowHeight="13.5" x14ac:dyDescent="0.15"/>
  <cols>
    <col min="1" max="1" width="9" style="8"/>
    <col min="2" max="6" width="10.625" style="8" customWidth="1"/>
    <col min="7" max="16384" width="9" style="8"/>
  </cols>
  <sheetData>
    <row r="1" spans="2:6" s="1" customFormat="1" ht="20.100000000000001" customHeight="1" x14ac:dyDescent="0.15"/>
    <row r="2" spans="2:6" s="1" customFormat="1" ht="20.100000000000001" customHeight="1" x14ac:dyDescent="0.15">
      <c r="C2" s="31" t="str">
        <f>基本項目!E2</f>
        <v>未就学児
基準日</v>
      </c>
      <c r="D2" s="30">
        <f>基本項目!E3</f>
        <v>45383</v>
      </c>
    </row>
    <row r="3" spans="2:6" s="1" customFormat="1" ht="20.100000000000001" customHeight="1" x14ac:dyDescent="0.15"/>
    <row r="4" spans="2:6" s="1" customFormat="1" ht="20.100000000000001" customHeight="1" x14ac:dyDescent="0.15">
      <c r="B4" s="634" t="s">
        <v>221</v>
      </c>
      <c r="C4" s="634" t="s">
        <v>222</v>
      </c>
      <c r="D4" s="634" t="s">
        <v>224</v>
      </c>
      <c r="E4" s="598" t="s">
        <v>223</v>
      </c>
      <c r="F4" s="598" t="s">
        <v>240</v>
      </c>
    </row>
    <row r="5" spans="2:6" s="1" customFormat="1" ht="20.100000000000001" customHeight="1" x14ac:dyDescent="0.15">
      <c r="B5" s="634"/>
      <c r="C5" s="634"/>
      <c r="D5" s="634"/>
      <c r="E5" s="598"/>
      <c r="F5" s="634"/>
    </row>
    <row r="6" spans="2:6" s="1" customFormat="1" ht="20.100000000000001" customHeight="1" x14ac:dyDescent="0.15">
      <c r="B6" s="9">
        <v>1</v>
      </c>
      <c r="C6" s="28" t="str">
        <f>IF(入力!K14="","",入力!K14)</f>
        <v/>
      </c>
      <c r="D6" s="29" t="str">
        <f>IF(入力!U14="","",入力!U14)</f>
        <v/>
      </c>
      <c r="E6" s="9" t="str">
        <f>IF(AND(C6="",D6=""),"",IF(C6&lt;&gt;"",DATEDIF(C6,$D$2,"y"),D6))</f>
        <v/>
      </c>
      <c r="F6" s="9" t="str">
        <f>IF(E6="","",IF(E6&lt;=6,1,""))</f>
        <v/>
      </c>
    </row>
    <row r="7" spans="2:6" s="1" customFormat="1" ht="20.100000000000001" customHeight="1" x14ac:dyDescent="0.15">
      <c r="B7" s="9">
        <v>2</v>
      </c>
      <c r="C7" s="28" t="str">
        <f>IF(入力!K15="","",入力!K15)</f>
        <v/>
      </c>
      <c r="D7" s="29" t="str">
        <f>IF(入力!U15="","",入力!U15)</f>
        <v/>
      </c>
      <c r="E7" s="9" t="str">
        <f t="shared" ref="E7:E15" si="0">IF(AND(C7="",D7=""),"",IF(C7&lt;&gt;"",DATEDIF(C7,$D$2,"y"),D7))</f>
        <v/>
      </c>
      <c r="F7" s="9" t="str">
        <f>IF(E7="","",IF(E7&lt;=6,1,""))</f>
        <v/>
      </c>
    </row>
    <row r="8" spans="2:6" s="1" customFormat="1" ht="20.100000000000001" customHeight="1" x14ac:dyDescent="0.15">
      <c r="B8" s="9">
        <v>3</v>
      </c>
      <c r="C8" s="28" t="str">
        <f>IF(入力!K16="","",入力!K16)</f>
        <v/>
      </c>
      <c r="D8" s="29" t="str">
        <f>IF(入力!U16="","",入力!U16)</f>
        <v/>
      </c>
      <c r="E8" s="9" t="str">
        <f t="shared" si="0"/>
        <v/>
      </c>
      <c r="F8" s="9" t="str">
        <f t="shared" ref="F8:F15" si="1">IF(E8="","",IF(E8&lt;=6,1,""))</f>
        <v/>
      </c>
    </row>
    <row r="9" spans="2:6" s="1" customFormat="1" ht="20.100000000000001" customHeight="1" x14ac:dyDescent="0.15">
      <c r="B9" s="9">
        <v>4</v>
      </c>
      <c r="C9" s="28" t="str">
        <f>IF(入力!K17="","",入力!K17)</f>
        <v/>
      </c>
      <c r="D9" s="29" t="str">
        <f>IF(入力!U17="","",入力!U17)</f>
        <v/>
      </c>
      <c r="E9" s="9" t="str">
        <f t="shared" si="0"/>
        <v/>
      </c>
      <c r="F9" s="9" t="str">
        <f t="shared" si="1"/>
        <v/>
      </c>
    </row>
    <row r="10" spans="2:6" s="1" customFormat="1" ht="20.100000000000001" customHeight="1" x14ac:dyDescent="0.15">
      <c r="B10" s="9">
        <v>5</v>
      </c>
      <c r="C10" s="28" t="str">
        <f>IF(入力!K18="","",入力!K18)</f>
        <v/>
      </c>
      <c r="D10" s="29" t="str">
        <f>IF(入力!U18="","",入力!U18)</f>
        <v/>
      </c>
      <c r="E10" s="9" t="str">
        <f t="shared" si="0"/>
        <v/>
      </c>
      <c r="F10" s="9" t="str">
        <f t="shared" si="1"/>
        <v/>
      </c>
    </row>
    <row r="11" spans="2:6" s="1" customFormat="1" ht="20.100000000000001" customHeight="1" x14ac:dyDescent="0.15">
      <c r="B11" s="9">
        <v>6</v>
      </c>
      <c r="C11" s="28" t="str">
        <f>IF(入力!K19="","",入力!K19)</f>
        <v/>
      </c>
      <c r="D11" s="29" t="str">
        <f>IF(入力!U19="","",入力!U19)</f>
        <v/>
      </c>
      <c r="E11" s="9" t="str">
        <f t="shared" si="0"/>
        <v/>
      </c>
      <c r="F11" s="9" t="str">
        <f t="shared" si="1"/>
        <v/>
      </c>
    </row>
    <row r="12" spans="2:6" s="1" customFormat="1" ht="20.100000000000001" customHeight="1" x14ac:dyDescent="0.15">
      <c r="B12" s="9">
        <v>7</v>
      </c>
      <c r="C12" s="28" t="str">
        <f>IF(入力!K20="","",入力!K20)</f>
        <v/>
      </c>
      <c r="D12" s="29" t="str">
        <f>IF(入力!U20="","",入力!U20)</f>
        <v/>
      </c>
      <c r="E12" s="9" t="str">
        <f t="shared" si="0"/>
        <v/>
      </c>
      <c r="F12" s="9" t="str">
        <f t="shared" si="1"/>
        <v/>
      </c>
    </row>
    <row r="13" spans="2:6" s="1" customFormat="1" ht="20.100000000000001" customHeight="1" x14ac:dyDescent="0.15">
      <c r="B13" s="9">
        <v>8</v>
      </c>
      <c r="C13" s="28" t="str">
        <f>IF(入力!K21="","",入力!K21)</f>
        <v/>
      </c>
      <c r="D13" s="29" t="str">
        <f>IF(入力!U21="","",入力!U21)</f>
        <v/>
      </c>
      <c r="E13" s="9" t="str">
        <f t="shared" si="0"/>
        <v/>
      </c>
      <c r="F13" s="9" t="str">
        <f t="shared" si="1"/>
        <v/>
      </c>
    </row>
    <row r="14" spans="2:6" s="1" customFormat="1" ht="20.100000000000001" customHeight="1" x14ac:dyDescent="0.15">
      <c r="B14" s="9">
        <v>9</v>
      </c>
      <c r="C14" s="28" t="str">
        <f>IF(入力!K22="","",入力!K22)</f>
        <v/>
      </c>
      <c r="D14" s="29" t="str">
        <f>IF(入力!U22="","",入力!U22)</f>
        <v/>
      </c>
      <c r="E14" s="9" t="str">
        <f t="shared" si="0"/>
        <v/>
      </c>
      <c r="F14" s="9" t="str">
        <f t="shared" si="1"/>
        <v/>
      </c>
    </row>
    <row r="15" spans="2:6" s="1" customFormat="1" ht="20.100000000000001" customHeight="1" x14ac:dyDescent="0.15">
      <c r="B15" s="9">
        <v>10</v>
      </c>
      <c r="C15" s="28" t="str">
        <f>IF(入力!K23="","",入力!K23)</f>
        <v/>
      </c>
      <c r="D15" s="29" t="str">
        <f>IF(入力!U23="","",入力!U23)</f>
        <v/>
      </c>
      <c r="E15" s="9" t="str">
        <f t="shared" si="0"/>
        <v/>
      </c>
      <c r="F15" s="9" t="str">
        <f t="shared" si="1"/>
        <v/>
      </c>
    </row>
  </sheetData>
  <sheetProtection sheet="1" objects="1" scenarios="1"/>
  <mergeCells count="5">
    <mergeCell ref="B4:B5"/>
    <mergeCell ref="C4:C5"/>
    <mergeCell ref="D4:D5"/>
    <mergeCell ref="E4:E5"/>
    <mergeCell ref="F4:F5"/>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基本項目</vt:lpstr>
      <vt:lpstr>入力</vt:lpstr>
      <vt:lpstr>印刷用【簡易版】</vt:lpstr>
      <vt:lpstr>国民健康保険税軽減早見表H26から</vt:lpstr>
      <vt:lpstr>所得計算</vt:lpstr>
      <vt:lpstr>軽減について</vt:lpstr>
      <vt:lpstr>基礎控除</vt:lpstr>
      <vt:lpstr>未就学児</vt:lpstr>
      <vt:lpstr>入力!Print_Area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